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325" windowHeight="5160"/>
  </bookViews>
  <sheets>
    <sheet name="2009-10" sheetId="1" r:id="rId1"/>
  </sheets>
  <definedNames>
    <definedName name="_xlnm.Print_Titles" localSheetId="0">'2009-10'!$3:$7</definedName>
  </definedNames>
  <calcPr calcId="124519"/>
</workbook>
</file>

<file path=xl/calcChain.xml><?xml version="1.0" encoding="utf-8"?>
<calcChain xmlns="http://schemas.openxmlformats.org/spreadsheetml/2006/main">
  <c r="F12" i="1"/>
  <c r="E12"/>
  <c r="K12" s="1"/>
  <c r="M12"/>
  <c r="L12"/>
  <c r="E8"/>
  <c r="G52"/>
  <c r="M52" s="1"/>
  <c r="F52"/>
  <c r="L52" s="1"/>
  <c r="E52"/>
  <c r="K52" s="1"/>
  <c r="G51"/>
  <c r="M51" s="1"/>
  <c r="F51"/>
  <c r="L51" s="1"/>
  <c r="E51"/>
  <c r="K51" s="1"/>
  <c r="G50"/>
  <c r="M50" s="1"/>
  <c r="F50"/>
  <c r="L50" s="1"/>
  <c r="E50"/>
  <c r="K50" s="1"/>
  <c r="G49"/>
  <c r="M49" s="1"/>
  <c r="F49"/>
  <c r="L49" s="1"/>
  <c r="E49"/>
  <c r="K49" s="1"/>
  <c r="E62"/>
  <c r="K62" s="1"/>
  <c r="F62"/>
  <c r="L62" s="1"/>
  <c r="G62"/>
  <c r="M62"/>
  <c r="E32"/>
  <c r="E1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E9"/>
  <c r="K9" s="1"/>
  <c r="F9"/>
  <c r="L9" s="1"/>
  <c r="G9"/>
  <c r="M9"/>
  <c r="G19"/>
  <c r="M19" s="1"/>
  <c r="G20"/>
  <c r="G61"/>
  <c r="G59"/>
  <c r="M59" s="1"/>
  <c r="M61"/>
  <c r="F61"/>
  <c r="L61" s="1"/>
  <c r="E61"/>
  <c r="K61" s="1"/>
  <c r="G60"/>
  <c r="M60" s="1"/>
  <c r="F60"/>
  <c r="L60" s="1"/>
  <c r="E60"/>
  <c r="K60" s="1"/>
  <c r="F59"/>
  <c r="L59" s="1"/>
  <c r="E59"/>
  <c r="K59" s="1"/>
  <c r="G58"/>
  <c r="M58" s="1"/>
  <c r="F58"/>
  <c r="L58" s="1"/>
  <c r="E58"/>
  <c r="K58" s="1"/>
  <c r="G57"/>
  <c r="M57" s="1"/>
  <c r="F57"/>
  <c r="L57" s="1"/>
  <c r="E57"/>
  <c r="K57" s="1"/>
  <c r="G56"/>
  <c r="M56" s="1"/>
  <c r="F56"/>
  <c r="L56" s="1"/>
  <c r="E56"/>
  <c r="K56" s="1"/>
  <c r="G55"/>
  <c r="M55" s="1"/>
  <c r="F55"/>
  <c r="L55" s="1"/>
  <c r="E55"/>
  <c r="K55" s="1"/>
  <c r="G54"/>
  <c r="M54" s="1"/>
  <c r="F54"/>
  <c r="L54" s="1"/>
  <c r="E54"/>
  <c r="K54" s="1"/>
  <c r="G53"/>
  <c r="M53" s="1"/>
  <c r="F53"/>
  <c r="L53" s="1"/>
  <c r="E53"/>
  <c r="K53" s="1"/>
  <c r="G48"/>
  <c r="M48" s="1"/>
  <c r="F48"/>
  <c r="L48" s="1"/>
  <c r="E48"/>
  <c r="K48" s="1"/>
  <c r="G47"/>
  <c r="M47" s="1"/>
  <c r="F47"/>
  <c r="L47" s="1"/>
  <c r="E47"/>
  <c r="K47" s="1"/>
  <c r="G46"/>
  <c r="M46" s="1"/>
  <c r="F46"/>
  <c r="L46" s="1"/>
  <c r="E46"/>
  <c r="K46" s="1"/>
  <c r="G45"/>
  <c r="M45" s="1"/>
  <c r="F45"/>
  <c r="L45" s="1"/>
  <c r="E45"/>
  <c r="K45" s="1"/>
  <c r="G44"/>
  <c r="M44" s="1"/>
  <c r="F44"/>
  <c r="L44" s="1"/>
  <c r="E44"/>
  <c r="K44" s="1"/>
  <c r="G43"/>
  <c r="M43" s="1"/>
  <c r="F43"/>
  <c r="L43" s="1"/>
  <c r="E43"/>
  <c r="K43" s="1"/>
  <c r="G42"/>
  <c r="M42" s="1"/>
  <c r="F42"/>
  <c r="L42" s="1"/>
  <c r="E42"/>
  <c r="K42" s="1"/>
  <c r="G41"/>
  <c r="M41" s="1"/>
  <c r="F41"/>
  <c r="L41" s="1"/>
  <c r="E41"/>
  <c r="K41" s="1"/>
  <c r="G40"/>
  <c r="M40" s="1"/>
  <c r="F40"/>
  <c r="L40" s="1"/>
  <c r="E40"/>
  <c r="K40" s="1"/>
  <c r="G39"/>
  <c r="M39" s="1"/>
  <c r="F39"/>
  <c r="L39" s="1"/>
  <c r="E39"/>
  <c r="K39" s="1"/>
  <c r="G38"/>
  <c r="M38" s="1"/>
  <c r="F38"/>
  <c r="L38" s="1"/>
  <c r="E38"/>
  <c r="K38" s="1"/>
  <c r="G37"/>
  <c r="M37" s="1"/>
  <c r="F37"/>
  <c r="L37" s="1"/>
  <c r="E37"/>
  <c r="K37" s="1"/>
  <c r="G36"/>
  <c r="M36" s="1"/>
  <c r="F36"/>
  <c r="L36" s="1"/>
  <c r="E36"/>
  <c r="K36" s="1"/>
  <c r="G35"/>
  <c r="M35" s="1"/>
  <c r="F35"/>
  <c r="L35" s="1"/>
  <c r="E35"/>
  <c r="K35" s="1"/>
  <c r="G34"/>
  <c r="M34" s="1"/>
  <c r="F34"/>
  <c r="L34" s="1"/>
  <c r="E34"/>
  <c r="K34" s="1"/>
  <c r="G33"/>
  <c r="M33" s="1"/>
  <c r="F33"/>
  <c r="L33" s="1"/>
  <c r="E33"/>
  <c r="K33" s="1"/>
  <c r="G32"/>
  <c r="M32" s="1"/>
  <c r="F32"/>
  <c r="L32" s="1"/>
  <c r="K32"/>
  <c r="G31"/>
  <c r="M31" s="1"/>
  <c r="F31"/>
  <c r="L31" s="1"/>
  <c r="E31"/>
  <c r="K31" s="1"/>
  <c r="G30"/>
  <c r="M30" s="1"/>
  <c r="F30"/>
  <c r="L30" s="1"/>
  <c r="E30"/>
  <c r="K30" s="1"/>
  <c r="G29"/>
  <c r="M29" s="1"/>
  <c r="F29"/>
  <c r="L29" s="1"/>
  <c r="E29"/>
  <c r="K29" s="1"/>
  <c r="G28"/>
  <c r="M28" s="1"/>
  <c r="F28"/>
  <c r="L28" s="1"/>
  <c r="E28"/>
  <c r="K28" s="1"/>
  <c r="G27"/>
  <c r="M27" s="1"/>
  <c r="F27"/>
  <c r="L27" s="1"/>
  <c r="E27"/>
  <c r="K27" s="1"/>
  <c r="G26"/>
  <c r="M26" s="1"/>
  <c r="F26"/>
  <c r="L26" s="1"/>
  <c r="E26"/>
  <c r="K26" s="1"/>
  <c r="G25"/>
  <c r="M25" s="1"/>
  <c r="F25"/>
  <c r="L25" s="1"/>
  <c r="E25"/>
  <c r="K25" s="1"/>
  <c r="G24"/>
  <c r="M24" s="1"/>
  <c r="F24"/>
  <c r="L24" s="1"/>
  <c r="E24"/>
  <c r="K24" s="1"/>
  <c r="G23"/>
  <c r="M23" s="1"/>
  <c r="F23"/>
  <c r="L23" s="1"/>
  <c r="E23"/>
  <c r="K23" s="1"/>
  <c r="G22"/>
  <c r="M22" s="1"/>
  <c r="F22"/>
  <c r="L22" s="1"/>
  <c r="E22"/>
  <c r="K22" s="1"/>
  <c r="G21"/>
  <c r="M21" s="1"/>
  <c r="F21"/>
  <c r="L21" s="1"/>
  <c r="E21"/>
  <c r="K21" s="1"/>
  <c r="M20"/>
  <c r="F20"/>
  <c r="L20" s="1"/>
  <c r="E20"/>
  <c r="K20" s="1"/>
  <c r="F19"/>
  <c r="L19" s="1"/>
  <c r="E19"/>
  <c r="K19" s="1"/>
  <c r="M18"/>
  <c r="F18"/>
  <c r="L18" s="1"/>
  <c r="E18"/>
  <c r="K18" s="1"/>
  <c r="G17"/>
  <c r="M17" s="1"/>
  <c r="F17"/>
  <c r="L17" s="1"/>
  <c r="E17"/>
  <c r="K17" s="1"/>
  <c r="G16"/>
  <c r="M16" s="1"/>
  <c r="F16"/>
  <c r="L16" s="1"/>
  <c r="E16"/>
  <c r="K16" s="1"/>
  <c r="G15"/>
  <c r="M15" s="1"/>
  <c r="F15"/>
  <c r="L15" s="1"/>
  <c r="E15"/>
  <c r="K15" s="1"/>
  <c r="G14"/>
  <c r="M14" s="1"/>
  <c r="F14"/>
  <c r="L14" s="1"/>
  <c r="E14"/>
  <c r="K14" s="1"/>
  <c r="G13"/>
  <c r="M13" s="1"/>
  <c r="F13"/>
  <c r="L13" s="1"/>
  <c r="E13"/>
  <c r="K13" s="1"/>
  <c r="G11"/>
  <c r="M11" s="1"/>
  <c r="F11"/>
  <c r="L11" s="1"/>
  <c r="E11"/>
  <c r="K11" s="1"/>
  <c r="G10"/>
  <c r="M10" s="1"/>
  <c r="F10"/>
  <c r="L10" s="1"/>
  <c r="K10"/>
  <c r="G8"/>
  <c r="M8" s="1"/>
  <c r="F8"/>
  <c r="L8" s="1"/>
  <c r="K8"/>
</calcChain>
</file>

<file path=xl/sharedStrings.xml><?xml version="1.0" encoding="utf-8"?>
<sst xmlns="http://schemas.openxmlformats.org/spreadsheetml/2006/main" count="73" uniqueCount="70">
  <si>
    <t>Name of Circle/ Division</t>
  </si>
  <si>
    <t>Total target achievement (ha)new</t>
  </si>
  <si>
    <t>One &amp; two years old areas maintained (ha)</t>
  </si>
  <si>
    <t>MFI Targets to be achieved as per norms</t>
  </si>
  <si>
    <t>MFI Targets achieved (ha)</t>
  </si>
  <si>
    <t>Survival % (format II a)</t>
  </si>
  <si>
    <t>Phy. verification (format II b)</t>
  </si>
  <si>
    <t>Maint. (format III)</t>
  </si>
  <si>
    <t>Survival % (Format II a)</t>
  </si>
  <si>
    <t>Phy. verif. (format II b)</t>
  </si>
  <si>
    <t>Maintenance (format III)</t>
  </si>
  <si>
    <t>CF Bilaspur</t>
  </si>
  <si>
    <t>DFO Bilaspur</t>
  </si>
  <si>
    <t xml:space="preserve"> DFO Hamirpur</t>
  </si>
  <si>
    <t>DFO Nalagarh</t>
  </si>
  <si>
    <t>DFO Kunihar</t>
  </si>
  <si>
    <t>CF Chamba</t>
  </si>
  <si>
    <t>DFO Chamba</t>
  </si>
  <si>
    <t>DFO Dalhousie</t>
  </si>
  <si>
    <t>DFO Pangi</t>
  </si>
  <si>
    <t>DFO Bharmour</t>
  </si>
  <si>
    <t>DFO Churah</t>
  </si>
  <si>
    <t>CF. Dharamshala</t>
  </si>
  <si>
    <t>DFO Dharamshala</t>
  </si>
  <si>
    <t>DFO Nurpur</t>
  </si>
  <si>
    <t>DFO Una</t>
  </si>
  <si>
    <t>DFO Dehra</t>
  </si>
  <si>
    <t>DFO Palampur</t>
  </si>
  <si>
    <t>CF Mandi</t>
  </si>
  <si>
    <t>DFO Mandi</t>
  </si>
  <si>
    <t>DFO Karsog</t>
  </si>
  <si>
    <t>DFO Suket</t>
  </si>
  <si>
    <t>DFO Jog/ Nagar</t>
  </si>
  <si>
    <t>DFO Nachan</t>
  </si>
  <si>
    <t>CF. Kullu</t>
  </si>
  <si>
    <t>DFO Kullu</t>
  </si>
  <si>
    <t>DFO Seraj</t>
  </si>
  <si>
    <t>DFO Lahaul</t>
  </si>
  <si>
    <t>DFO Parbati</t>
  </si>
  <si>
    <t>CF. Nahan</t>
  </si>
  <si>
    <t>DFO Nahan</t>
  </si>
  <si>
    <t>DFO Rajgarh</t>
  </si>
  <si>
    <t>DFO Renuka</t>
  </si>
  <si>
    <t>DFO Solan</t>
  </si>
  <si>
    <t>DFO Poanta</t>
  </si>
  <si>
    <t>CF. Shimla</t>
  </si>
  <si>
    <t>DFO Shimla</t>
  </si>
  <si>
    <t>DFO Rohru</t>
  </si>
  <si>
    <t>DFO Chopal</t>
  </si>
  <si>
    <t>DFO Theog</t>
  </si>
  <si>
    <t>CF. Rampur</t>
  </si>
  <si>
    <t>DFO Rampur</t>
  </si>
  <si>
    <t>DFO Kotgarh</t>
  </si>
  <si>
    <t>DFO Kinnaur</t>
  </si>
  <si>
    <t>DFO Ani</t>
  </si>
  <si>
    <t>CF. W.L. D/Shala</t>
  </si>
  <si>
    <t>DFO W.L. Kullu</t>
  </si>
  <si>
    <t>DFO WL Hamirpur</t>
  </si>
  <si>
    <t>DFO W.L. Chamba</t>
  </si>
  <si>
    <t>CF. W.L. Shimla</t>
  </si>
  <si>
    <t>DFO W.L. Shimla</t>
  </si>
  <si>
    <t>DFO W.L. Sarahan</t>
  </si>
  <si>
    <t>DFO. W.L. Spiti</t>
  </si>
  <si>
    <t>Annual Monitoring and evaluation report of Mandatory field Inspection by CFs / DFOs for the year 2009-10</t>
  </si>
  <si>
    <t>CF GHNP</t>
  </si>
  <si>
    <t>CF Hamirpur</t>
  </si>
  <si>
    <t>Variation (In Hac.)</t>
  </si>
  <si>
    <t>Annexure-B</t>
  </si>
  <si>
    <t>S.N.</t>
  </si>
  <si>
    <t xml:space="preserve">DFO GHNP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</si>
</sst>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1" fontId="2" fillId="0" borderId="1" xfId="0" applyNumberFormat="1" applyFont="1" applyBorder="1" applyAlignment="1">
      <alignment vertical="top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1" fontId="2" fillId="0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defaultColWidth="6.140625" defaultRowHeight="12.75"/>
  <cols>
    <col min="1" max="1" width="4.140625" style="24" customWidth="1"/>
    <col min="2" max="2" width="15.7109375" style="1" customWidth="1"/>
    <col min="3" max="3" width="8.5703125" style="1" customWidth="1"/>
    <col min="4" max="4" width="7" style="1" customWidth="1"/>
    <col min="5" max="5" width="7.85546875" style="1" customWidth="1"/>
    <col min="6" max="6" width="8.85546875" style="1" customWidth="1"/>
    <col min="7" max="7" width="8.5703125" style="1" customWidth="1"/>
    <col min="8" max="8" width="8.28515625" style="1" customWidth="1"/>
    <col min="9" max="9" width="7.28515625" style="1" customWidth="1"/>
    <col min="10" max="10" width="7.85546875" style="1" customWidth="1"/>
    <col min="11" max="11" width="7.7109375" style="1" customWidth="1"/>
    <col min="12" max="12" width="7.5703125" style="1" customWidth="1"/>
    <col min="13" max="13" width="7.140625" style="1" customWidth="1"/>
    <col min="14" max="16384" width="6.140625" style="1"/>
  </cols>
  <sheetData>
    <row r="1" spans="1:18">
      <c r="M1" s="35" t="s">
        <v>67</v>
      </c>
    </row>
    <row r="2" spans="1:18">
      <c r="A2" s="38" t="s">
        <v>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8">
      <c r="A3" s="42" t="s">
        <v>68</v>
      </c>
      <c r="B3" s="40" t="s">
        <v>0</v>
      </c>
      <c r="C3" s="40" t="s">
        <v>1</v>
      </c>
      <c r="D3" s="40" t="s">
        <v>2</v>
      </c>
      <c r="E3" s="40" t="s">
        <v>3</v>
      </c>
      <c r="F3" s="40"/>
      <c r="G3" s="40"/>
      <c r="H3" s="40" t="s">
        <v>4</v>
      </c>
      <c r="I3" s="40"/>
      <c r="J3" s="40"/>
      <c r="K3" s="42" t="s">
        <v>66</v>
      </c>
      <c r="L3" s="42"/>
      <c r="M3" s="42"/>
    </row>
    <row r="4" spans="1:18">
      <c r="A4" s="42"/>
      <c r="B4" s="40"/>
      <c r="C4" s="40"/>
      <c r="D4" s="40"/>
      <c r="E4" s="40"/>
      <c r="F4" s="40"/>
      <c r="G4" s="40"/>
      <c r="H4" s="40"/>
      <c r="I4" s="40"/>
      <c r="J4" s="40"/>
      <c r="K4" s="42"/>
      <c r="L4" s="42"/>
      <c r="M4" s="42"/>
    </row>
    <row r="5" spans="1:18">
      <c r="A5" s="42"/>
      <c r="B5" s="40"/>
      <c r="C5" s="40"/>
      <c r="D5" s="40"/>
      <c r="E5" s="43"/>
      <c r="F5" s="40"/>
      <c r="G5" s="40"/>
      <c r="H5" s="43"/>
      <c r="I5" s="40"/>
      <c r="J5" s="40"/>
      <c r="K5" s="42"/>
      <c r="L5" s="42"/>
      <c r="M5" s="42"/>
    </row>
    <row r="6" spans="1:18">
      <c r="A6" s="42"/>
      <c r="B6" s="40"/>
      <c r="C6" s="40"/>
      <c r="D6" s="40"/>
      <c r="E6" s="40" t="s">
        <v>5</v>
      </c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8</v>
      </c>
      <c r="L6" s="40" t="s">
        <v>9</v>
      </c>
      <c r="M6" s="40" t="s">
        <v>10</v>
      </c>
    </row>
    <row r="7" spans="1:18" ht="38.25" customHeight="1">
      <c r="A7" s="42"/>
      <c r="B7" s="40"/>
      <c r="C7" s="40"/>
      <c r="D7" s="40"/>
      <c r="E7" s="40"/>
      <c r="F7" s="40"/>
      <c r="G7" s="43"/>
      <c r="H7" s="40"/>
      <c r="I7" s="40"/>
      <c r="J7" s="40"/>
      <c r="K7" s="40"/>
      <c r="L7" s="40"/>
      <c r="M7" s="40"/>
    </row>
    <row r="8" spans="1:18" s="20" customFormat="1">
      <c r="A8" s="26">
        <v>1</v>
      </c>
      <c r="B8" s="2" t="s">
        <v>11</v>
      </c>
      <c r="C8" s="3">
        <v>685</v>
      </c>
      <c r="D8" s="2">
        <v>3176</v>
      </c>
      <c r="E8" s="4">
        <f>SUM(C8*5/100)</f>
        <v>34.25</v>
      </c>
      <c r="F8" s="4">
        <f>SUM(C8*1/100)</f>
        <v>6.85</v>
      </c>
      <c r="G8" s="4">
        <f>D8*1%</f>
        <v>31.76</v>
      </c>
      <c r="H8" s="2">
        <v>94.5</v>
      </c>
      <c r="I8" s="2">
        <v>0</v>
      </c>
      <c r="J8" s="2">
        <v>30</v>
      </c>
      <c r="K8" s="4">
        <f t="shared" ref="K8:M20" si="0">H8-E8</f>
        <v>60.25</v>
      </c>
      <c r="L8" s="4">
        <f t="shared" si="0"/>
        <v>-6.85</v>
      </c>
      <c r="M8" s="4">
        <f t="shared" si="0"/>
        <v>-1.7600000000000016</v>
      </c>
      <c r="N8" s="30"/>
      <c r="O8" s="30"/>
      <c r="P8" s="30"/>
      <c r="Q8" s="30"/>
      <c r="R8" s="30"/>
    </row>
    <row r="9" spans="1:18">
      <c r="A9" s="37">
        <f>A8+1</f>
        <v>2</v>
      </c>
      <c r="B9" s="36" t="s">
        <v>12</v>
      </c>
      <c r="C9" s="5">
        <v>167.95</v>
      </c>
      <c r="D9" s="36">
        <v>867.28</v>
      </c>
      <c r="E9" s="6">
        <f>(C9*20/100)</f>
        <v>33.590000000000003</v>
      </c>
      <c r="F9" s="6">
        <f t="shared" ref="F9:G11" si="1">SUM(C9*5/100)</f>
        <v>8.3975000000000009</v>
      </c>
      <c r="G9" s="6">
        <f t="shared" si="1"/>
        <v>43.363999999999997</v>
      </c>
      <c r="H9" s="6">
        <v>32.450000000000003</v>
      </c>
      <c r="I9" s="6">
        <v>15</v>
      </c>
      <c r="J9" s="36">
        <v>54.2</v>
      </c>
      <c r="K9" s="6">
        <f t="shared" si="0"/>
        <v>-1.1400000000000006</v>
      </c>
      <c r="L9" s="6">
        <f t="shared" si="0"/>
        <v>6.6024999999999991</v>
      </c>
      <c r="M9" s="6">
        <f t="shared" si="0"/>
        <v>10.836000000000006</v>
      </c>
    </row>
    <row r="10" spans="1:18">
      <c r="A10" s="37">
        <f t="shared" ref="A10:A62" si="2">A9+1</f>
        <v>3</v>
      </c>
      <c r="B10" s="36" t="s">
        <v>14</v>
      </c>
      <c r="C10" s="9">
        <v>107</v>
      </c>
      <c r="D10" s="36">
        <v>415.34</v>
      </c>
      <c r="E10" s="6">
        <f>SUM(C10*20/100)</f>
        <v>21.4</v>
      </c>
      <c r="F10" s="6">
        <f t="shared" si="1"/>
        <v>5.35</v>
      </c>
      <c r="G10" s="6">
        <f t="shared" si="1"/>
        <v>20.766999999999999</v>
      </c>
      <c r="H10" s="36">
        <v>36.5</v>
      </c>
      <c r="I10" s="36">
        <v>10</v>
      </c>
      <c r="J10" s="36">
        <v>25</v>
      </c>
      <c r="K10" s="6">
        <f t="shared" si="0"/>
        <v>15.100000000000001</v>
      </c>
      <c r="L10" s="6">
        <f t="shared" si="0"/>
        <v>4.6500000000000004</v>
      </c>
      <c r="M10" s="6">
        <f t="shared" si="0"/>
        <v>4.2330000000000005</v>
      </c>
    </row>
    <row r="11" spans="1:18">
      <c r="A11" s="37">
        <f t="shared" si="2"/>
        <v>4</v>
      </c>
      <c r="B11" s="36" t="s">
        <v>15</v>
      </c>
      <c r="C11" s="9">
        <v>262</v>
      </c>
      <c r="D11" s="36">
        <v>1183.1600000000001</v>
      </c>
      <c r="E11" s="6">
        <f>SUM(C11*20/100)</f>
        <v>52.4</v>
      </c>
      <c r="F11" s="6">
        <f t="shared" si="1"/>
        <v>13.1</v>
      </c>
      <c r="G11" s="6">
        <f t="shared" si="1"/>
        <v>59.158000000000001</v>
      </c>
      <c r="H11" s="36">
        <v>60.25</v>
      </c>
      <c r="I11" s="36">
        <v>52.25</v>
      </c>
      <c r="J11" s="36">
        <v>93.93</v>
      </c>
      <c r="K11" s="6">
        <f t="shared" si="0"/>
        <v>7.8500000000000014</v>
      </c>
      <c r="L11" s="6">
        <f t="shared" si="0"/>
        <v>39.15</v>
      </c>
      <c r="M11" s="6">
        <f t="shared" si="0"/>
        <v>34.772000000000006</v>
      </c>
    </row>
    <row r="12" spans="1:18" s="20" customFormat="1">
      <c r="A12" s="28">
        <f t="shared" si="2"/>
        <v>5</v>
      </c>
      <c r="B12" s="2" t="s">
        <v>16</v>
      </c>
      <c r="C12" s="36">
        <v>2204</v>
      </c>
      <c r="D12" s="36">
        <v>9824</v>
      </c>
      <c r="E12" s="4">
        <f>SUM(C12*5/100)</f>
        <v>110.2</v>
      </c>
      <c r="F12" s="4">
        <f>SUM(C12*1/100)</f>
        <v>22.04</v>
      </c>
      <c r="G12" s="4">
        <v>58</v>
      </c>
      <c r="H12" s="10">
        <v>38</v>
      </c>
      <c r="I12" s="10">
        <v>22</v>
      </c>
      <c r="J12" s="6">
        <v>64</v>
      </c>
      <c r="K12" s="6">
        <f t="shared" ref="K12:M13" si="3">H11-E12</f>
        <v>-49.95</v>
      </c>
      <c r="L12" s="6">
        <f t="shared" si="3"/>
        <v>30.21</v>
      </c>
      <c r="M12" s="6">
        <f t="shared" si="3"/>
        <v>35.930000000000007</v>
      </c>
    </row>
    <row r="13" spans="1:18">
      <c r="A13" s="37">
        <f t="shared" si="2"/>
        <v>6</v>
      </c>
      <c r="B13" s="36" t="s">
        <v>17</v>
      </c>
      <c r="C13" s="36">
        <v>0</v>
      </c>
      <c r="D13" s="36">
        <v>0</v>
      </c>
      <c r="E13" s="6">
        <f t="shared" ref="E13:E55" si="4">SUM(C13*20/100)</f>
        <v>0</v>
      </c>
      <c r="F13" s="6">
        <f t="shared" ref="F13:F55" si="5">SUM(C13*5/100)</f>
        <v>0</v>
      </c>
      <c r="G13" s="6">
        <f t="shared" ref="G13:G38" si="6">D13*5%</f>
        <v>0</v>
      </c>
      <c r="H13" s="1">
        <v>0</v>
      </c>
      <c r="I13" s="1">
        <v>0</v>
      </c>
      <c r="J13" s="1">
        <v>0</v>
      </c>
      <c r="K13" s="6">
        <f t="shared" si="3"/>
        <v>38</v>
      </c>
      <c r="L13" s="6">
        <f t="shared" si="3"/>
        <v>22</v>
      </c>
      <c r="M13" s="6">
        <f t="shared" si="3"/>
        <v>64</v>
      </c>
    </row>
    <row r="14" spans="1:18">
      <c r="A14" s="37">
        <f t="shared" si="2"/>
        <v>7</v>
      </c>
      <c r="B14" s="11" t="s">
        <v>18</v>
      </c>
      <c r="C14" s="36">
        <v>0</v>
      </c>
      <c r="D14" s="36">
        <v>0</v>
      </c>
      <c r="E14" s="6">
        <f t="shared" si="4"/>
        <v>0</v>
      </c>
      <c r="F14" s="6">
        <f t="shared" si="5"/>
        <v>0</v>
      </c>
      <c r="G14" s="6">
        <f t="shared" si="6"/>
        <v>0</v>
      </c>
      <c r="H14" s="6">
        <v>0</v>
      </c>
      <c r="I14" s="6">
        <v>0</v>
      </c>
      <c r="J14" s="6"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</row>
    <row r="15" spans="1:18">
      <c r="A15" s="37">
        <f t="shared" si="2"/>
        <v>8</v>
      </c>
      <c r="B15" s="11" t="s">
        <v>19</v>
      </c>
      <c r="C15" s="36">
        <v>180</v>
      </c>
      <c r="D15" s="36">
        <v>848.3</v>
      </c>
      <c r="E15" s="6">
        <f t="shared" si="4"/>
        <v>36</v>
      </c>
      <c r="F15" s="6">
        <f t="shared" si="5"/>
        <v>9</v>
      </c>
      <c r="G15" s="6">
        <f t="shared" si="6"/>
        <v>42.414999999999999</v>
      </c>
      <c r="H15" s="10">
        <v>50</v>
      </c>
      <c r="I15" s="10">
        <v>16</v>
      </c>
      <c r="J15" s="6">
        <v>25</v>
      </c>
      <c r="K15" s="6">
        <f t="shared" si="0"/>
        <v>14</v>
      </c>
      <c r="L15" s="6">
        <f t="shared" si="0"/>
        <v>7</v>
      </c>
      <c r="M15" s="6">
        <f t="shared" si="0"/>
        <v>-17.414999999999999</v>
      </c>
    </row>
    <row r="16" spans="1:18">
      <c r="A16" s="37">
        <f t="shared" si="2"/>
        <v>9</v>
      </c>
      <c r="B16" s="11" t="s">
        <v>20</v>
      </c>
      <c r="C16" s="36">
        <v>193</v>
      </c>
      <c r="D16" s="36">
        <v>560</v>
      </c>
      <c r="E16" s="6">
        <f t="shared" si="4"/>
        <v>38.6</v>
      </c>
      <c r="F16" s="6">
        <f t="shared" si="5"/>
        <v>9.65</v>
      </c>
      <c r="G16" s="6">
        <f t="shared" si="6"/>
        <v>28</v>
      </c>
      <c r="H16" s="6">
        <v>38.6</v>
      </c>
      <c r="I16" s="6">
        <v>10</v>
      </c>
      <c r="J16" s="6">
        <v>28</v>
      </c>
      <c r="K16" s="6">
        <f t="shared" si="0"/>
        <v>0</v>
      </c>
      <c r="L16" s="6">
        <f t="shared" si="0"/>
        <v>0.34999999999999964</v>
      </c>
      <c r="M16" s="6">
        <f t="shared" si="0"/>
        <v>0</v>
      </c>
    </row>
    <row r="17" spans="1:13">
      <c r="A17" s="37">
        <f t="shared" si="2"/>
        <v>10</v>
      </c>
      <c r="B17" s="11" t="s">
        <v>21</v>
      </c>
      <c r="C17" s="36">
        <v>0</v>
      </c>
      <c r="D17" s="36">
        <v>0</v>
      </c>
      <c r="E17" s="6">
        <f t="shared" si="4"/>
        <v>0</v>
      </c>
      <c r="F17" s="6">
        <f t="shared" si="5"/>
        <v>0</v>
      </c>
      <c r="G17" s="6">
        <f t="shared" si="6"/>
        <v>0</v>
      </c>
      <c r="H17" s="8"/>
      <c r="I17" s="8"/>
      <c r="J17" s="8"/>
      <c r="K17" s="6">
        <f t="shared" si="0"/>
        <v>0</v>
      </c>
      <c r="L17" s="6">
        <f t="shared" si="0"/>
        <v>0</v>
      </c>
      <c r="M17" s="6">
        <f t="shared" si="0"/>
        <v>0</v>
      </c>
    </row>
    <row r="18" spans="1:13" s="20" customFormat="1" ht="15.75" customHeight="1">
      <c r="A18" s="28">
        <f t="shared" si="2"/>
        <v>11</v>
      </c>
      <c r="B18" s="12" t="s">
        <v>22</v>
      </c>
      <c r="C18" s="13">
        <v>1405</v>
      </c>
      <c r="D18" s="14">
        <v>5870.19</v>
      </c>
      <c r="E18" s="4">
        <f>SUM(C18*5/100)</f>
        <v>70.25</v>
      </c>
      <c r="F18" s="4">
        <f>SUM(C18*1/100)</f>
        <v>14.05</v>
      </c>
      <c r="G18" s="4">
        <v>58</v>
      </c>
      <c r="H18" s="15">
        <v>210</v>
      </c>
      <c r="I18" s="15">
        <v>32.5</v>
      </c>
      <c r="J18" s="15">
        <v>132.80000000000001</v>
      </c>
      <c r="K18" s="4">
        <f t="shared" si="0"/>
        <v>139.75</v>
      </c>
      <c r="L18" s="4">
        <f t="shared" si="0"/>
        <v>18.45</v>
      </c>
      <c r="M18" s="4">
        <f t="shared" si="0"/>
        <v>74.800000000000011</v>
      </c>
    </row>
    <row r="19" spans="1:13" ht="16.5" customHeight="1">
      <c r="A19" s="37">
        <f t="shared" si="2"/>
        <v>12</v>
      </c>
      <c r="B19" s="11" t="s">
        <v>23</v>
      </c>
      <c r="C19" s="7">
        <v>647</v>
      </c>
      <c r="D19" s="8">
        <v>929</v>
      </c>
      <c r="E19" s="6">
        <f t="shared" si="4"/>
        <v>129.4</v>
      </c>
      <c r="F19" s="6">
        <f t="shared" si="5"/>
        <v>32.35</v>
      </c>
      <c r="G19" s="10">
        <f t="shared" si="6"/>
        <v>46.45</v>
      </c>
      <c r="H19" s="8">
        <v>160</v>
      </c>
      <c r="I19" s="8">
        <v>37</v>
      </c>
      <c r="J19" s="8">
        <v>87.5</v>
      </c>
      <c r="K19" s="6">
        <f t="shared" si="0"/>
        <v>30.599999999999994</v>
      </c>
      <c r="L19" s="6">
        <f t="shared" si="0"/>
        <v>4.6499999999999986</v>
      </c>
      <c r="M19" s="6">
        <f t="shared" si="0"/>
        <v>41.05</v>
      </c>
    </row>
    <row r="20" spans="1:13">
      <c r="A20" s="37">
        <f t="shared" si="2"/>
        <v>13</v>
      </c>
      <c r="B20" s="11" t="s">
        <v>24</v>
      </c>
      <c r="C20" s="7">
        <v>628</v>
      </c>
      <c r="D20" s="8">
        <v>1888.89</v>
      </c>
      <c r="E20" s="6">
        <f t="shared" si="4"/>
        <v>125.6</v>
      </c>
      <c r="F20" s="6">
        <f t="shared" si="5"/>
        <v>31.4</v>
      </c>
      <c r="G20" s="10">
        <f t="shared" si="6"/>
        <v>94.444500000000005</v>
      </c>
      <c r="H20" s="8">
        <v>119</v>
      </c>
      <c r="I20" s="8">
        <v>20</v>
      </c>
      <c r="J20" s="8">
        <v>43</v>
      </c>
      <c r="K20" s="6">
        <f t="shared" si="0"/>
        <v>-6.5999999999999943</v>
      </c>
      <c r="L20" s="6">
        <f t="shared" si="0"/>
        <v>-11.399999999999999</v>
      </c>
      <c r="M20" s="6">
        <f t="shared" si="0"/>
        <v>-51.444500000000005</v>
      </c>
    </row>
    <row r="21" spans="1:13">
      <c r="A21" s="37">
        <f t="shared" si="2"/>
        <v>14</v>
      </c>
      <c r="B21" s="11" t="s">
        <v>27</v>
      </c>
      <c r="C21" s="16">
        <v>130</v>
      </c>
      <c r="D21" s="17">
        <v>356</v>
      </c>
      <c r="E21" s="6">
        <f t="shared" si="4"/>
        <v>26</v>
      </c>
      <c r="F21" s="6">
        <f t="shared" si="5"/>
        <v>6.5</v>
      </c>
      <c r="G21" s="10">
        <f t="shared" si="6"/>
        <v>17.8</v>
      </c>
      <c r="H21" s="17">
        <v>40</v>
      </c>
      <c r="I21" s="17">
        <v>10</v>
      </c>
      <c r="J21" s="17">
        <v>23</v>
      </c>
      <c r="K21" s="6">
        <f t="shared" ref="K21:M60" si="7">H21-E21</f>
        <v>14</v>
      </c>
      <c r="L21" s="6">
        <f t="shared" si="7"/>
        <v>3.5</v>
      </c>
      <c r="M21" s="6">
        <f t="shared" si="7"/>
        <v>5.1999999999999993</v>
      </c>
    </row>
    <row r="22" spans="1:13" s="20" customFormat="1">
      <c r="A22" s="37">
        <f t="shared" si="2"/>
        <v>15</v>
      </c>
      <c r="B22" s="12" t="s">
        <v>28</v>
      </c>
      <c r="C22" s="18">
        <v>1622</v>
      </c>
      <c r="D22" s="19">
        <v>2898</v>
      </c>
      <c r="E22" s="4">
        <f>SUM(C22*5/100)</f>
        <v>81.099999999999994</v>
      </c>
      <c r="F22" s="4">
        <f>SUM(C22*1/100)</f>
        <v>16.22</v>
      </c>
      <c r="G22" s="4">
        <f>D22*1%</f>
        <v>28.98</v>
      </c>
      <c r="H22" s="19">
        <v>84</v>
      </c>
      <c r="I22" s="19">
        <v>26.5</v>
      </c>
      <c r="J22" s="19">
        <v>53</v>
      </c>
      <c r="K22" s="4">
        <f t="shared" si="7"/>
        <v>2.9000000000000057</v>
      </c>
      <c r="L22" s="4">
        <f t="shared" si="7"/>
        <v>10.280000000000001</v>
      </c>
      <c r="M22" s="4">
        <f t="shared" si="7"/>
        <v>24.02</v>
      </c>
    </row>
    <row r="23" spans="1:13">
      <c r="A23" s="37">
        <f t="shared" si="2"/>
        <v>16</v>
      </c>
      <c r="B23" s="11" t="s">
        <v>29</v>
      </c>
      <c r="C23" s="36">
        <v>165</v>
      </c>
      <c r="D23" s="36">
        <v>1570</v>
      </c>
      <c r="E23" s="6">
        <f t="shared" si="4"/>
        <v>33</v>
      </c>
      <c r="F23" s="6">
        <f t="shared" si="5"/>
        <v>8.25</v>
      </c>
      <c r="G23" s="6">
        <f t="shared" si="6"/>
        <v>78.5</v>
      </c>
      <c r="H23" s="17">
        <v>31</v>
      </c>
      <c r="I23" s="17">
        <v>4.2</v>
      </c>
      <c r="J23" s="17">
        <v>50</v>
      </c>
      <c r="K23" s="6">
        <f t="shared" si="7"/>
        <v>-2</v>
      </c>
      <c r="L23" s="6">
        <f t="shared" si="7"/>
        <v>-4.05</v>
      </c>
      <c r="M23" s="6">
        <f t="shared" si="7"/>
        <v>-28.5</v>
      </c>
    </row>
    <row r="24" spans="1:13">
      <c r="A24" s="37">
        <f t="shared" si="2"/>
        <v>17</v>
      </c>
      <c r="B24" s="11" t="s">
        <v>30</v>
      </c>
      <c r="C24" s="36">
        <v>0</v>
      </c>
      <c r="D24" s="36">
        <v>0</v>
      </c>
      <c r="E24" s="6">
        <f t="shared" si="4"/>
        <v>0</v>
      </c>
      <c r="F24" s="6">
        <f t="shared" si="5"/>
        <v>0</v>
      </c>
      <c r="G24" s="6">
        <f t="shared" si="6"/>
        <v>0</v>
      </c>
      <c r="H24" s="17"/>
      <c r="I24" s="17"/>
      <c r="J24" s="17"/>
      <c r="K24" s="6">
        <f t="shared" si="7"/>
        <v>0</v>
      </c>
      <c r="L24" s="6">
        <f t="shared" si="7"/>
        <v>0</v>
      </c>
      <c r="M24" s="6">
        <f t="shared" si="7"/>
        <v>0</v>
      </c>
    </row>
    <row r="25" spans="1:13">
      <c r="A25" s="37">
        <f t="shared" si="2"/>
        <v>18</v>
      </c>
      <c r="B25" s="11" t="s">
        <v>31</v>
      </c>
      <c r="C25" s="36">
        <v>451</v>
      </c>
      <c r="D25" s="36">
        <v>534.19000000000005</v>
      </c>
      <c r="E25" s="6">
        <f t="shared" si="4"/>
        <v>90.2</v>
      </c>
      <c r="F25" s="6">
        <f t="shared" si="5"/>
        <v>22.55</v>
      </c>
      <c r="G25" s="6">
        <f t="shared" si="6"/>
        <v>26.709500000000006</v>
      </c>
      <c r="H25" s="8">
        <v>102</v>
      </c>
      <c r="I25" s="8">
        <v>23</v>
      </c>
      <c r="J25" s="8">
        <v>82</v>
      </c>
      <c r="K25" s="6">
        <f t="shared" si="7"/>
        <v>11.799999999999997</v>
      </c>
      <c r="L25" s="6">
        <f t="shared" si="7"/>
        <v>0.44999999999999929</v>
      </c>
      <c r="M25" s="6">
        <f t="shared" si="7"/>
        <v>55.290499999999994</v>
      </c>
    </row>
    <row r="26" spans="1:13" ht="15" customHeight="1">
      <c r="A26" s="37">
        <f t="shared" si="2"/>
        <v>19</v>
      </c>
      <c r="B26" s="11" t="s">
        <v>32</v>
      </c>
      <c r="C26" s="36">
        <v>492.5</v>
      </c>
      <c r="D26" s="36">
        <v>927.59</v>
      </c>
      <c r="E26" s="6">
        <f t="shared" si="4"/>
        <v>98.5</v>
      </c>
      <c r="F26" s="6">
        <f t="shared" si="5"/>
        <v>24.625</v>
      </c>
      <c r="G26" s="6">
        <f t="shared" si="6"/>
        <v>46.379500000000007</v>
      </c>
      <c r="H26" s="8">
        <v>65</v>
      </c>
      <c r="I26" s="8">
        <v>13</v>
      </c>
      <c r="J26" s="8">
        <v>28</v>
      </c>
      <c r="K26" s="6">
        <f t="shared" si="7"/>
        <v>-33.5</v>
      </c>
      <c r="L26" s="6">
        <f t="shared" si="7"/>
        <v>-11.625</v>
      </c>
      <c r="M26" s="6">
        <f t="shared" si="7"/>
        <v>-18.379500000000007</v>
      </c>
    </row>
    <row r="27" spans="1:13">
      <c r="A27" s="37">
        <f t="shared" si="2"/>
        <v>20</v>
      </c>
      <c r="B27" s="11" t="s">
        <v>33</v>
      </c>
      <c r="C27" s="36">
        <v>412</v>
      </c>
      <c r="D27" s="36">
        <v>726</v>
      </c>
      <c r="E27" s="6">
        <f t="shared" si="4"/>
        <v>82.4</v>
      </c>
      <c r="F27" s="6">
        <f t="shared" si="5"/>
        <v>20.6</v>
      </c>
      <c r="G27" s="6">
        <f t="shared" si="6"/>
        <v>36.300000000000004</v>
      </c>
      <c r="H27" s="8">
        <v>50</v>
      </c>
      <c r="I27" s="8">
        <v>8</v>
      </c>
      <c r="J27" s="8">
        <v>17.84</v>
      </c>
      <c r="K27" s="6">
        <f t="shared" si="7"/>
        <v>-32.400000000000006</v>
      </c>
      <c r="L27" s="6">
        <f t="shared" si="7"/>
        <v>-12.600000000000001</v>
      </c>
      <c r="M27" s="6">
        <f t="shared" si="7"/>
        <v>-18.460000000000004</v>
      </c>
    </row>
    <row r="28" spans="1:13" s="20" customFormat="1">
      <c r="A28" s="28">
        <f t="shared" si="2"/>
        <v>21</v>
      </c>
      <c r="B28" s="12" t="s">
        <v>34</v>
      </c>
      <c r="C28" s="2">
        <v>1334.13</v>
      </c>
      <c r="D28" s="2">
        <v>2480</v>
      </c>
      <c r="E28" s="4">
        <f>SUM(C28*5/100)</f>
        <v>66.706500000000005</v>
      </c>
      <c r="F28" s="4">
        <f>SUM(C28*1/100)</f>
        <v>13.3413</v>
      </c>
      <c r="G28" s="4">
        <f>D28*1%</f>
        <v>24.8</v>
      </c>
      <c r="H28" s="15">
        <v>29</v>
      </c>
      <c r="I28" s="15">
        <v>3</v>
      </c>
      <c r="J28" s="15">
        <v>37</v>
      </c>
      <c r="K28" s="4">
        <f t="shared" si="7"/>
        <v>-37.706500000000005</v>
      </c>
      <c r="L28" s="4">
        <f t="shared" si="7"/>
        <v>-10.3413</v>
      </c>
      <c r="M28" s="4">
        <f t="shared" si="7"/>
        <v>12.2</v>
      </c>
    </row>
    <row r="29" spans="1:13">
      <c r="A29" s="37">
        <f t="shared" si="2"/>
        <v>22</v>
      </c>
      <c r="B29" s="11" t="s">
        <v>35</v>
      </c>
      <c r="C29" s="36">
        <v>339.6</v>
      </c>
      <c r="D29" s="36">
        <v>835</v>
      </c>
      <c r="E29" s="6">
        <f t="shared" si="4"/>
        <v>67.92</v>
      </c>
      <c r="F29" s="6">
        <f t="shared" si="5"/>
        <v>16.98</v>
      </c>
      <c r="G29" s="6">
        <f t="shared" si="6"/>
        <v>41.75</v>
      </c>
      <c r="H29" s="17">
        <v>47</v>
      </c>
      <c r="I29" s="17">
        <v>8.1999999999999993</v>
      </c>
      <c r="J29" s="17">
        <v>57</v>
      </c>
      <c r="K29" s="6">
        <f t="shared" si="7"/>
        <v>-20.92</v>
      </c>
      <c r="L29" s="6">
        <f t="shared" si="7"/>
        <v>-8.7800000000000011</v>
      </c>
      <c r="M29" s="6">
        <f t="shared" si="7"/>
        <v>15.25</v>
      </c>
    </row>
    <row r="30" spans="1:13">
      <c r="A30" s="37">
        <f t="shared" si="2"/>
        <v>23</v>
      </c>
      <c r="B30" s="11" t="s">
        <v>36</v>
      </c>
      <c r="C30" s="36">
        <v>0</v>
      </c>
      <c r="D30" s="36">
        <v>0</v>
      </c>
      <c r="E30" s="6">
        <f t="shared" si="4"/>
        <v>0</v>
      </c>
      <c r="F30" s="6">
        <f t="shared" si="5"/>
        <v>0</v>
      </c>
      <c r="G30" s="10">
        <f t="shared" si="6"/>
        <v>0</v>
      </c>
      <c r="H30" s="17"/>
      <c r="I30" s="17"/>
      <c r="J30" s="17"/>
      <c r="K30" s="6">
        <f t="shared" si="7"/>
        <v>0</v>
      </c>
      <c r="L30" s="6">
        <f t="shared" si="7"/>
        <v>0</v>
      </c>
      <c r="M30" s="6">
        <f t="shared" si="7"/>
        <v>0</v>
      </c>
    </row>
    <row r="31" spans="1:13">
      <c r="A31" s="37">
        <f t="shared" si="2"/>
        <v>24</v>
      </c>
      <c r="B31" s="11" t="s">
        <v>37</v>
      </c>
      <c r="C31" s="36">
        <v>189.75</v>
      </c>
      <c r="D31" s="36">
        <v>281.91000000000003</v>
      </c>
      <c r="E31" s="6">
        <f>SUM(C31*20/100)</f>
        <v>37.950000000000003</v>
      </c>
      <c r="F31" s="6">
        <f>SUM(C31*5/100)</f>
        <v>9.4875000000000007</v>
      </c>
      <c r="G31" s="10">
        <f t="shared" si="6"/>
        <v>14.095500000000001</v>
      </c>
      <c r="H31" s="8">
        <v>38</v>
      </c>
      <c r="I31" s="8">
        <v>38</v>
      </c>
      <c r="J31" s="8">
        <v>15</v>
      </c>
      <c r="K31" s="6">
        <f t="shared" si="7"/>
        <v>4.9999999999997158E-2</v>
      </c>
      <c r="L31" s="6">
        <f t="shared" si="7"/>
        <v>28.512499999999999</v>
      </c>
      <c r="M31" s="6">
        <f t="shared" si="7"/>
        <v>0.90449999999999875</v>
      </c>
    </row>
    <row r="32" spans="1:13">
      <c r="A32" s="37">
        <f t="shared" si="2"/>
        <v>25</v>
      </c>
      <c r="B32" s="11" t="s">
        <v>38</v>
      </c>
      <c r="C32" s="36">
        <v>381</v>
      </c>
      <c r="D32" s="36">
        <v>431</v>
      </c>
      <c r="E32" s="6">
        <f t="shared" si="4"/>
        <v>76.2</v>
      </c>
      <c r="F32" s="6">
        <f t="shared" si="5"/>
        <v>19.05</v>
      </c>
      <c r="G32" s="10">
        <f t="shared" si="6"/>
        <v>21.55</v>
      </c>
      <c r="H32" s="8">
        <v>37</v>
      </c>
      <c r="I32" s="8">
        <v>13</v>
      </c>
      <c r="J32" s="8">
        <v>15</v>
      </c>
      <c r="K32" s="6">
        <f t="shared" si="7"/>
        <v>-39.200000000000003</v>
      </c>
      <c r="L32" s="6">
        <f t="shared" si="7"/>
        <v>-6.0500000000000007</v>
      </c>
      <c r="M32" s="6">
        <f t="shared" si="7"/>
        <v>-6.5500000000000007</v>
      </c>
    </row>
    <row r="33" spans="1:13" s="20" customFormat="1">
      <c r="A33" s="28">
        <f t="shared" si="2"/>
        <v>26</v>
      </c>
      <c r="B33" s="12" t="s">
        <v>39</v>
      </c>
      <c r="C33" s="21">
        <v>2110</v>
      </c>
      <c r="D33" s="14">
        <v>4549</v>
      </c>
      <c r="E33" s="4">
        <f>SUM(C33*5/100)</f>
        <v>105.5</v>
      </c>
      <c r="F33" s="4">
        <f>SUM(C33*1/100)</f>
        <v>21.1</v>
      </c>
      <c r="G33" s="4">
        <f>D33*1%</f>
        <v>45.49</v>
      </c>
      <c r="H33" s="14">
        <v>61</v>
      </c>
      <c r="I33" s="14">
        <v>7.5</v>
      </c>
      <c r="J33" s="14">
        <v>51</v>
      </c>
      <c r="K33" s="4">
        <f t="shared" si="7"/>
        <v>-44.5</v>
      </c>
      <c r="L33" s="4">
        <f t="shared" si="7"/>
        <v>-13.600000000000001</v>
      </c>
      <c r="M33" s="4">
        <f t="shared" si="7"/>
        <v>5.509999999999998</v>
      </c>
    </row>
    <row r="34" spans="1:13">
      <c r="A34" s="37">
        <f t="shared" si="2"/>
        <v>27</v>
      </c>
      <c r="B34" s="11" t="s">
        <v>40</v>
      </c>
      <c r="C34" s="16">
        <v>413.6</v>
      </c>
      <c r="D34" s="17">
        <v>300</v>
      </c>
      <c r="E34" s="6">
        <f t="shared" si="4"/>
        <v>82.72</v>
      </c>
      <c r="F34" s="6">
        <f t="shared" si="5"/>
        <v>20.68</v>
      </c>
      <c r="G34" s="6">
        <f t="shared" si="6"/>
        <v>15</v>
      </c>
      <c r="H34" s="6">
        <v>93.5</v>
      </c>
      <c r="I34" s="6">
        <v>17.600000000000001</v>
      </c>
      <c r="J34" s="6">
        <v>15.7</v>
      </c>
      <c r="K34" s="6">
        <f t="shared" si="7"/>
        <v>10.780000000000001</v>
      </c>
      <c r="L34" s="6">
        <f t="shared" si="7"/>
        <v>-3.0799999999999983</v>
      </c>
      <c r="M34" s="6">
        <f t="shared" si="7"/>
        <v>0.69999999999999929</v>
      </c>
    </row>
    <row r="35" spans="1:13" s="34" customFormat="1">
      <c r="A35" s="33">
        <f t="shared" si="2"/>
        <v>28</v>
      </c>
      <c r="B35" s="11" t="s">
        <v>41</v>
      </c>
      <c r="C35" s="11">
        <v>1278</v>
      </c>
      <c r="D35" s="11">
        <v>911</v>
      </c>
      <c r="E35" s="22">
        <f t="shared" si="4"/>
        <v>255.6</v>
      </c>
      <c r="F35" s="22">
        <f t="shared" si="5"/>
        <v>63.9</v>
      </c>
      <c r="G35" s="22">
        <f t="shared" si="6"/>
        <v>45.550000000000004</v>
      </c>
      <c r="H35" s="22">
        <v>258</v>
      </c>
      <c r="I35" s="22">
        <v>64</v>
      </c>
      <c r="J35" s="22">
        <v>45.6</v>
      </c>
      <c r="K35" s="22">
        <f t="shared" si="7"/>
        <v>2.4000000000000057</v>
      </c>
      <c r="L35" s="22">
        <f t="shared" si="7"/>
        <v>0.10000000000000142</v>
      </c>
      <c r="M35" s="22">
        <f t="shared" si="7"/>
        <v>4.9999999999997158E-2</v>
      </c>
    </row>
    <row r="36" spans="1:13">
      <c r="A36" s="37">
        <f t="shared" si="2"/>
        <v>29</v>
      </c>
      <c r="B36" s="11" t="s">
        <v>42</v>
      </c>
      <c r="C36" s="16">
        <v>237</v>
      </c>
      <c r="D36" s="17">
        <v>580</v>
      </c>
      <c r="E36" s="6">
        <f t="shared" si="4"/>
        <v>47.4</v>
      </c>
      <c r="F36" s="6">
        <f t="shared" si="5"/>
        <v>11.85</v>
      </c>
      <c r="G36" s="6">
        <f t="shared" si="6"/>
        <v>29</v>
      </c>
      <c r="H36" s="6">
        <v>52</v>
      </c>
      <c r="I36" s="6">
        <v>13</v>
      </c>
      <c r="J36" s="6">
        <v>29</v>
      </c>
      <c r="K36" s="6">
        <f t="shared" si="7"/>
        <v>4.6000000000000014</v>
      </c>
      <c r="L36" s="6">
        <f t="shared" si="7"/>
        <v>1.1500000000000004</v>
      </c>
      <c r="M36" s="6">
        <f t="shared" si="7"/>
        <v>0</v>
      </c>
    </row>
    <row r="37" spans="1:13" ht="12" customHeight="1">
      <c r="A37" s="37">
        <f t="shared" si="2"/>
        <v>30</v>
      </c>
      <c r="B37" s="11" t="s">
        <v>43</v>
      </c>
      <c r="C37" s="36">
        <v>0</v>
      </c>
      <c r="D37" s="36">
        <v>0</v>
      </c>
      <c r="E37" s="6">
        <f t="shared" si="4"/>
        <v>0</v>
      </c>
      <c r="F37" s="6">
        <f t="shared" si="5"/>
        <v>0</v>
      </c>
      <c r="G37" s="6">
        <f t="shared" si="6"/>
        <v>0</v>
      </c>
      <c r="H37" s="6"/>
      <c r="I37" s="6"/>
      <c r="J37" s="6"/>
      <c r="K37" s="6">
        <f t="shared" si="7"/>
        <v>0</v>
      </c>
      <c r="L37" s="6">
        <f t="shared" si="7"/>
        <v>0</v>
      </c>
      <c r="M37" s="6">
        <f t="shared" si="7"/>
        <v>0</v>
      </c>
    </row>
    <row r="38" spans="1:13">
      <c r="A38" s="37">
        <f t="shared" si="2"/>
        <v>31</v>
      </c>
      <c r="B38" s="11" t="s">
        <v>44</v>
      </c>
      <c r="C38" s="7">
        <v>58.5</v>
      </c>
      <c r="D38" s="8">
        <v>500</v>
      </c>
      <c r="E38" s="6">
        <f t="shared" si="4"/>
        <v>11.7</v>
      </c>
      <c r="F38" s="6">
        <f t="shared" si="5"/>
        <v>2.9249999999999998</v>
      </c>
      <c r="G38" s="6">
        <f t="shared" si="6"/>
        <v>25</v>
      </c>
      <c r="H38" s="22">
        <v>34.5</v>
      </c>
      <c r="I38" s="22">
        <v>5</v>
      </c>
      <c r="J38" s="22">
        <v>25</v>
      </c>
      <c r="K38" s="6">
        <f t="shared" si="7"/>
        <v>22.8</v>
      </c>
      <c r="L38" s="6">
        <f t="shared" si="7"/>
        <v>2.0750000000000002</v>
      </c>
      <c r="M38" s="6">
        <f t="shared" si="7"/>
        <v>0</v>
      </c>
    </row>
    <row r="39" spans="1:13" s="20" customFormat="1">
      <c r="A39" s="28">
        <f t="shared" si="2"/>
        <v>32</v>
      </c>
      <c r="B39" s="12" t="s">
        <v>45</v>
      </c>
      <c r="C39" s="13">
        <v>614.17999999999995</v>
      </c>
      <c r="D39" s="14">
        <v>1320.16</v>
      </c>
      <c r="E39" s="4">
        <f>SUM(C39*5/100)</f>
        <v>30.708999999999996</v>
      </c>
      <c r="F39" s="4">
        <f>SUM(C39*1/100)</f>
        <v>6.1417999999999999</v>
      </c>
      <c r="G39" s="4">
        <f>D39*1%</f>
        <v>13.201600000000001</v>
      </c>
      <c r="H39" s="14">
        <v>32</v>
      </c>
      <c r="I39" s="14">
        <v>8</v>
      </c>
      <c r="J39" s="14">
        <v>18</v>
      </c>
      <c r="K39" s="4">
        <f t="shared" si="7"/>
        <v>1.2910000000000039</v>
      </c>
      <c r="L39" s="4">
        <f t="shared" si="7"/>
        <v>1.8582000000000001</v>
      </c>
      <c r="M39" s="4">
        <f t="shared" si="7"/>
        <v>4.7983999999999991</v>
      </c>
    </row>
    <row r="40" spans="1:13">
      <c r="A40" s="37">
        <f t="shared" si="2"/>
        <v>33</v>
      </c>
      <c r="B40" s="11" t="s">
        <v>46</v>
      </c>
      <c r="C40" s="36">
        <v>0</v>
      </c>
      <c r="D40" s="36">
        <v>0</v>
      </c>
      <c r="E40" s="6">
        <f t="shared" si="4"/>
        <v>0</v>
      </c>
      <c r="F40" s="6">
        <f t="shared" si="5"/>
        <v>0</v>
      </c>
      <c r="G40" s="6">
        <f t="shared" ref="G40:G55" si="8">D40*5%</f>
        <v>0</v>
      </c>
      <c r="H40" s="6"/>
      <c r="I40" s="6"/>
      <c r="J40" s="6"/>
      <c r="K40" s="6">
        <f t="shared" si="7"/>
        <v>0</v>
      </c>
      <c r="L40" s="6">
        <f t="shared" si="7"/>
        <v>0</v>
      </c>
      <c r="M40" s="6">
        <f t="shared" si="7"/>
        <v>0</v>
      </c>
    </row>
    <row r="41" spans="1:13">
      <c r="A41" s="37">
        <f t="shared" si="2"/>
        <v>34</v>
      </c>
      <c r="B41" s="11" t="s">
        <v>47</v>
      </c>
      <c r="C41" s="36">
        <v>0</v>
      </c>
      <c r="D41" s="36">
        <v>0</v>
      </c>
      <c r="E41" s="6">
        <f t="shared" si="4"/>
        <v>0</v>
      </c>
      <c r="F41" s="6">
        <f t="shared" si="5"/>
        <v>0</v>
      </c>
      <c r="G41" s="6">
        <f t="shared" si="8"/>
        <v>0</v>
      </c>
      <c r="H41" s="6"/>
      <c r="I41" s="6"/>
      <c r="J41" s="6"/>
      <c r="K41" s="6">
        <f t="shared" si="7"/>
        <v>0</v>
      </c>
      <c r="L41" s="6">
        <f t="shared" si="7"/>
        <v>0</v>
      </c>
      <c r="M41" s="6">
        <f t="shared" si="7"/>
        <v>0</v>
      </c>
    </row>
    <row r="42" spans="1:13">
      <c r="A42" s="37">
        <f t="shared" si="2"/>
        <v>35</v>
      </c>
      <c r="B42" s="11" t="s">
        <v>48</v>
      </c>
      <c r="C42" s="36">
        <v>140</v>
      </c>
      <c r="D42" s="36">
        <v>0</v>
      </c>
      <c r="E42" s="6">
        <f t="shared" si="4"/>
        <v>28</v>
      </c>
      <c r="F42" s="6">
        <f t="shared" si="5"/>
        <v>7</v>
      </c>
      <c r="G42" s="6">
        <f t="shared" si="8"/>
        <v>0</v>
      </c>
      <c r="H42" s="6">
        <v>27</v>
      </c>
      <c r="I42" s="6">
        <v>12</v>
      </c>
      <c r="J42" s="6">
        <v>0</v>
      </c>
      <c r="K42" s="6">
        <f t="shared" si="7"/>
        <v>-1</v>
      </c>
      <c r="L42" s="6">
        <f t="shared" si="7"/>
        <v>5</v>
      </c>
      <c r="M42" s="6">
        <f t="shared" si="7"/>
        <v>0</v>
      </c>
    </row>
    <row r="43" spans="1:13">
      <c r="A43" s="37">
        <f t="shared" si="2"/>
        <v>36</v>
      </c>
      <c r="B43" s="11" t="s">
        <v>49</v>
      </c>
      <c r="C43" s="36">
        <v>0</v>
      </c>
      <c r="D43" s="36">
        <v>0</v>
      </c>
      <c r="E43" s="6">
        <f t="shared" si="4"/>
        <v>0</v>
      </c>
      <c r="F43" s="6">
        <f t="shared" si="5"/>
        <v>0</v>
      </c>
      <c r="G43" s="6">
        <f t="shared" si="8"/>
        <v>0</v>
      </c>
      <c r="H43" s="6"/>
      <c r="I43" s="6"/>
      <c r="J43" s="6"/>
      <c r="K43" s="6">
        <f t="shared" si="7"/>
        <v>0</v>
      </c>
      <c r="L43" s="6">
        <f t="shared" si="7"/>
        <v>0</v>
      </c>
      <c r="M43" s="6">
        <f t="shared" si="7"/>
        <v>0</v>
      </c>
    </row>
    <row r="44" spans="1:13" s="20" customFormat="1">
      <c r="A44" s="28">
        <f t="shared" si="2"/>
        <v>37</v>
      </c>
      <c r="B44" s="12" t="s">
        <v>50</v>
      </c>
      <c r="C44" s="18">
        <v>1122</v>
      </c>
      <c r="D44" s="14">
        <v>0</v>
      </c>
      <c r="E44" s="4">
        <f>SUM(C44*5/100)</f>
        <v>56.1</v>
      </c>
      <c r="F44" s="4">
        <f>SUM(C44*1/100)</f>
        <v>11.22</v>
      </c>
      <c r="G44" s="4">
        <f>D44*1%</f>
        <v>0</v>
      </c>
      <c r="H44" s="4">
        <v>30</v>
      </c>
      <c r="I44" s="4">
        <v>0</v>
      </c>
      <c r="J44" s="4">
        <v>0</v>
      </c>
      <c r="K44" s="4">
        <f t="shared" si="7"/>
        <v>-26.1</v>
      </c>
      <c r="L44" s="4">
        <f t="shared" si="7"/>
        <v>-11.22</v>
      </c>
      <c r="M44" s="4">
        <f t="shared" si="7"/>
        <v>0</v>
      </c>
    </row>
    <row r="45" spans="1:13">
      <c r="A45" s="37">
        <f t="shared" si="2"/>
        <v>38</v>
      </c>
      <c r="B45" s="11" t="s">
        <v>51</v>
      </c>
      <c r="C45" s="7">
        <v>399.16</v>
      </c>
      <c r="D45" s="8">
        <v>395</v>
      </c>
      <c r="E45" s="6">
        <f t="shared" si="4"/>
        <v>79.832000000000008</v>
      </c>
      <c r="F45" s="6">
        <f t="shared" si="5"/>
        <v>19.958000000000002</v>
      </c>
      <c r="G45" s="6">
        <f t="shared" si="8"/>
        <v>19.75</v>
      </c>
      <c r="H45" s="6">
        <v>107</v>
      </c>
      <c r="I45" s="8">
        <v>23</v>
      </c>
      <c r="J45" s="8">
        <v>32</v>
      </c>
      <c r="K45" s="6">
        <f t="shared" si="7"/>
        <v>27.167999999999992</v>
      </c>
      <c r="L45" s="6">
        <f t="shared" si="7"/>
        <v>3.041999999999998</v>
      </c>
      <c r="M45" s="6">
        <f t="shared" si="7"/>
        <v>12.25</v>
      </c>
    </row>
    <row r="46" spans="1:13">
      <c r="A46" s="37">
        <f t="shared" si="2"/>
        <v>39</v>
      </c>
      <c r="B46" s="11" t="s">
        <v>52</v>
      </c>
      <c r="C46" s="36">
        <v>161.35</v>
      </c>
      <c r="D46" s="36">
        <v>364</v>
      </c>
      <c r="E46" s="6">
        <f t="shared" si="4"/>
        <v>32.270000000000003</v>
      </c>
      <c r="F46" s="6">
        <f t="shared" si="5"/>
        <v>8.0675000000000008</v>
      </c>
      <c r="G46" s="6">
        <f t="shared" si="8"/>
        <v>18.2</v>
      </c>
      <c r="H46" s="6">
        <v>55</v>
      </c>
      <c r="I46" s="6">
        <v>10</v>
      </c>
      <c r="J46" s="6">
        <v>39</v>
      </c>
      <c r="K46" s="6">
        <f t="shared" si="7"/>
        <v>22.729999999999997</v>
      </c>
      <c r="L46" s="6">
        <f t="shared" si="7"/>
        <v>1.9324999999999992</v>
      </c>
      <c r="M46" s="6">
        <f t="shared" si="7"/>
        <v>20.8</v>
      </c>
    </row>
    <row r="47" spans="1:13">
      <c r="A47" s="37">
        <f t="shared" si="2"/>
        <v>40</v>
      </c>
      <c r="B47" s="11" t="s">
        <v>53</v>
      </c>
      <c r="C47" s="36">
        <v>331.5</v>
      </c>
      <c r="D47" s="36">
        <v>0</v>
      </c>
      <c r="E47" s="6">
        <f t="shared" si="4"/>
        <v>66.3</v>
      </c>
      <c r="F47" s="6">
        <f t="shared" si="5"/>
        <v>16.574999999999999</v>
      </c>
      <c r="G47" s="6">
        <f t="shared" si="8"/>
        <v>0</v>
      </c>
      <c r="H47" s="6">
        <v>0</v>
      </c>
      <c r="I47" s="6">
        <v>0</v>
      </c>
      <c r="J47" s="6">
        <v>0</v>
      </c>
      <c r="K47" s="6">
        <f t="shared" si="7"/>
        <v>-66.3</v>
      </c>
      <c r="L47" s="6">
        <f t="shared" si="7"/>
        <v>-16.574999999999999</v>
      </c>
      <c r="M47" s="6">
        <f t="shared" si="7"/>
        <v>0</v>
      </c>
    </row>
    <row r="48" spans="1:13">
      <c r="A48" s="37">
        <f t="shared" si="2"/>
        <v>41</v>
      </c>
      <c r="B48" s="11" t="s">
        <v>54</v>
      </c>
      <c r="C48" s="36">
        <v>204</v>
      </c>
      <c r="D48" s="36">
        <v>737</v>
      </c>
      <c r="E48" s="6">
        <f t="shared" si="4"/>
        <v>40.799999999999997</v>
      </c>
      <c r="F48" s="6">
        <f t="shared" si="5"/>
        <v>10.199999999999999</v>
      </c>
      <c r="G48" s="6">
        <f t="shared" si="8"/>
        <v>36.85</v>
      </c>
      <c r="H48" s="6">
        <v>6</v>
      </c>
      <c r="I48" s="6">
        <v>2</v>
      </c>
      <c r="J48" s="6">
        <v>37</v>
      </c>
      <c r="K48" s="6">
        <f t="shared" si="7"/>
        <v>-34.799999999999997</v>
      </c>
      <c r="L48" s="6">
        <f t="shared" si="7"/>
        <v>-8.1999999999999993</v>
      </c>
      <c r="M48" s="6">
        <f t="shared" si="7"/>
        <v>0.14999999999999858</v>
      </c>
    </row>
    <row r="49" spans="1:13" s="20" customFormat="1">
      <c r="A49" s="28">
        <f t="shared" si="2"/>
        <v>42</v>
      </c>
      <c r="B49" s="12" t="s">
        <v>65</v>
      </c>
      <c r="C49" s="25">
        <v>1994</v>
      </c>
      <c r="D49" s="19">
        <v>0</v>
      </c>
      <c r="E49" s="4">
        <f>SUM(C49*5/100)</f>
        <v>99.7</v>
      </c>
      <c r="F49" s="4">
        <f>SUM(C49*1/100)</f>
        <v>19.940000000000001</v>
      </c>
      <c r="G49" s="4">
        <f>D49*1%</f>
        <v>0</v>
      </c>
      <c r="H49" s="14">
        <v>12</v>
      </c>
      <c r="I49" s="14">
        <v>12</v>
      </c>
      <c r="J49" s="14">
        <v>0</v>
      </c>
      <c r="K49" s="4">
        <f t="shared" si="7"/>
        <v>-87.7</v>
      </c>
      <c r="L49" s="4">
        <f t="shared" si="7"/>
        <v>-7.9400000000000013</v>
      </c>
      <c r="M49" s="4">
        <f t="shared" si="7"/>
        <v>0</v>
      </c>
    </row>
    <row r="50" spans="1:13">
      <c r="A50" s="37">
        <f t="shared" si="2"/>
        <v>43</v>
      </c>
      <c r="B50" s="11" t="s">
        <v>25</v>
      </c>
      <c r="C50" s="8">
        <v>0</v>
      </c>
      <c r="D50" s="8">
        <v>0</v>
      </c>
      <c r="E50" s="6">
        <f>SUM(C50*20/100)</f>
        <v>0</v>
      </c>
      <c r="F50" s="6">
        <f>SUM(C50*5/100)</f>
        <v>0</v>
      </c>
      <c r="G50" s="6">
        <f>D50*5%</f>
        <v>0</v>
      </c>
      <c r="H50" s="8">
        <v>0</v>
      </c>
      <c r="I50" s="8">
        <v>0</v>
      </c>
      <c r="J50" s="8">
        <v>0</v>
      </c>
      <c r="K50" s="6">
        <f t="shared" si="7"/>
        <v>0</v>
      </c>
      <c r="L50" s="6">
        <f t="shared" si="7"/>
        <v>0</v>
      </c>
      <c r="M50" s="6">
        <f t="shared" si="7"/>
        <v>0</v>
      </c>
    </row>
    <row r="51" spans="1:13">
      <c r="A51" s="37">
        <f t="shared" si="2"/>
        <v>44</v>
      </c>
      <c r="B51" s="11" t="s">
        <v>26</v>
      </c>
      <c r="C51" s="8">
        <v>790</v>
      </c>
      <c r="D51" s="8">
        <v>630</v>
      </c>
      <c r="E51" s="6">
        <f t="shared" ref="E51" si="9">SUM(C51*20/100)</f>
        <v>158</v>
      </c>
      <c r="F51" s="6">
        <f t="shared" ref="F51:F52" si="10">SUM(C51*5/100)</f>
        <v>39.5</v>
      </c>
      <c r="G51" s="6">
        <f t="shared" ref="G51" si="11">D51*5%</f>
        <v>31.5</v>
      </c>
      <c r="H51" s="8">
        <v>163.5</v>
      </c>
      <c r="I51" s="8">
        <v>40</v>
      </c>
      <c r="J51" s="8">
        <v>38</v>
      </c>
      <c r="K51" s="6">
        <f t="shared" si="7"/>
        <v>5.5</v>
      </c>
      <c r="L51" s="6">
        <f t="shared" si="7"/>
        <v>0.5</v>
      </c>
      <c r="M51" s="6">
        <f t="shared" si="7"/>
        <v>6.5</v>
      </c>
    </row>
    <row r="52" spans="1:13">
      <c r="A52" s="37">
        <f t="shared" si="2"/>
        <v>45</v>
      </c>
      <c r="B52" s="36" t="s">
        <v>13</v>
      </c>
      <c r="C52" s="7">
        <v>148.5</v>
      </c>
      <c r="D52" s="8">
        <v>630</v>
      </c>
      <c r="E52" s="6">
        <f>SUM(C52*20/100)</f>
        <v>29.7</v>
      </c>
      <c r="F52" s="6">
        <f t="shared" si="10"/>
        <v>7.4249999999999998</v>
      </c>
      <c r="G52" s="6">
        <f t="shared" ref="G52" si="12">SUM(D52*5/100)</f>
        <v>31.5</v>
      </c>
      <c r="H52" s="36">
        <v>26.5</v>
      </c>
      <c r="I52" s="6">
        <v>3</v>
      </c>
      <c r="J52" s="6">
        <v>25</v>
      </c>
      <c r="K52" s="6">
        <f t="shared" si="7"/>
        <v>-3.1999999999999993</v>
      </c>
      <c r="L52" s="6">
        <f t="shared" si="7"/>
        <v>-4.4249999999999998</v>
      </c>
      <c r="M52" s="6">
        <f t="shared" si="7"/>
        <v>-6.5</v>
      </c>
    </row>
    <row r="53" spans="1:13" s="20" customFormat="1" ht="15.75" customHeight="1">
      <c r="A53" s="28">
        <f t="shared" si="2"/>
        <v>46</v>
      </c>
      <c r="B53" s="12" t="s">
        <v>55</v>
      </c>
      <c r="C53" s="13">
        <v>81.75</v>
      </c>
      <c r="D53" s="14">
        <v>116.75</v>
      </c>
      <c r="E53" s="4">
        <f>SUM(C53*5/100)</f>
        <v>4.0875000000000004</v>
      </c>
      <c r="F53" s="4">
        <f>SUM(C53*1/100)</f>
        <v>0.8175</v>
      </c>
      <c r="G53" s="4">
        <f>D53*1%</f>
        <v>1.1675</v>
      </c>
      <c r="H53" s="4">
        <v>5</v>
      </c>
      <c r="I53" s="14">
        <v>1.5</v>
      </c>
      <c r="J53" s="15">
        <v>9</v>
      </c>
      <c r="K53" s="4">
        <f t="shared" si="7"/>
        <v>0.91249999999999964</v>
      </c>
      <c r="L53" s="4">
        <f t="shared" si="7"/>
        <v>0.6825</v>
      </c>
      <c r="M53" s="4">
        <f t="shared" si="7"/>
        <v>7.8324999999999996</v>
      </c>
    </row>
    <row r="54" spans="1:13" ht="19.5" customHeight="1">
      <c r="A54" s="37">
        <f t="shared" si="2"/>
        <v>47</v>
      </c>
      <c r="B54" s="11" t="s">
        <v>57</v>
      </c>
      <c r="C54" s="36">
        <v>43</v>
      </c>
      <c r="D54" s="36">
        <v>0</v>
      </c>
      <c r="E54" s="6">
        <f t="shared" si="4"/>
        <v>8.6</v>
      </c>
      <c r="F54" s="6">
        <f t="shared" si="5"/>
        <v>2.15</v>
      </c>
      <c r="G54" s="6">
        <f t="shared" si="8"/>
        <v>0</v>
      </c>
      <c r="H54" s="6">
        <v>9</v>
      </c>
      <c r="I54" s="8">
        <v>9</v>
      </c>
      <c r="J54" s="8">
        <v>0</v>
      </c>
      <c r="K54" s="6">
        <f t="shared" si="7"/>
        <v>0.40000000000000036</v>
      </c>
      <c r="L54" s="6">
        <f t="shared" si="7"/>
        <v>6.85</v>
      </c>
      <c r="M54" s="6">
        <f t="shared" si="7"/>
        <v>0</v>
      </c>
    </row>
    <row r="55" spans="1:13" ht="15.75" customHeight="1">
      <c r="A55" s="37">
        <f t="shared" si="2"/>
        <v>48</v>
      </c>
      <c r="B55" s="11" t="s">
        <v>58</v>
      </c>
      <c r="C55" s="36">
        <v>0</v>
      </c>
      <c r="D55" s="36">
        <v>0</v>
      </c>
      <c r="E55" s="6">
        <f t="shared" si="4"/>
        <v>0</v>
      </c>
      <c r="F55" s="6">
        <f t="shared" si="5"/>
        <v>0</v>
      </c>
      <c r="G55" s="6">
        <f t="shared" si="8"/>
        <v>0</v>
      </c>
      <c r="H55" s="6"/>
      <c r="I55" s="17"/>
      <c r="J55" s="17"/>
      <c r="K55" s="6">
        <f t="shared" si="7"/>
        <v>0</v>
      </c>
      <c r="L55" s="6">
        <f t="shared" si="7"/>
        <v>0</v>
      </c>
      <c r="M55" s="6">
        <f t="shared" si="7"/>
        <v>0</v>
      </c>
    </row>
    <row r="56" spans="1:13" s="20" customFormat="1" ht="15.75" customHeight="1">
      <c r="A56" s="28">
        <f t="shared" si="2"/>
        <v>49</v>
      </c>
      <c r="B56" s="12" t="s">
        <v>59</v>
      </c>
      <c r="C56" s="13">
        <v>25</v>
      </c>
      <c r="D56" s="14">
        <v>211.15</v>
      </c>
      <c r="E56" s="4">
        <f>SUM(C56*5/100)</f>
        <v>1.25</v>
      </c>
      <c r="F56" s="4">
        <f>SUM(C56*1/100)</f>
        <v>0.25</v>
      </c>
      <c r="G56" s="4">
        <f>D56*1%</f>
        <v>2.1114999999999999</v>
      </c>
      <c r="H56" s="14">
        <v>3</v>
      </c>
      <c r="I56" s="14">
        <v>3</v>
      </c>
      <c r="J56" s="14">
        <v>30</v>
      </c>
      <c r="K56" s="4">
        <f t="shared" si="7"/>
        <v>1.75</v>
      </c>
      <c r="L56" s="4">
        <f t="shared" si="7"/>
        <v>2.75</v>
      </c>
      <c r="M56" s="4">
        <f t="shared" si="7"/>
        <v>27.888500000000001</v>
      </c>
    </row>
    <row r="57" spans="1:13" ht="18" customHeight="1">
      <c r="A57" s="37">
        <f t="shared" si="2"/>
        <v>50</v>
      </c>
      <c r="B57" s="11" t="s">
        <v>60</v>
      </c>
      <c r="C57" s="36">
        <v>0</v>
      </c>
      <c r="D57" s="36">
        <v>0</v>
      </c>
      <c r="E57" s="6">
        <f>SUM(C57*20/100)</f>
        <v>0</v>
      </c>
      <c r="F57" s="6">
        <f>SUM(C57*5/100)</f>
        <v>0</v>
      </c>
      <c r="G57" s="6">
        <f>D57*5%</f>
        <v>0</v>
      </c>
      <c r="H57" s="22"/>
      <c r="I57" s="8"/>
      <c r="J57" s="8"/>
      <c r="K57" s="6">
        <f t="shared" si="7"/>
        <v>0</v>
      </c>
      <c r="L57" s="6">
        <f t="shared" si="7"/>
        <v>0</v>
      </c>
      <c r="M57" s="6">
        <f t="shared" si="7"/>
        <v>0</v>
      </c>
    </row>
    <row r="58" spans="1:13" ht="21" customHeight="1">
      <c r="A58" s="37">
        <f t="shared" si="2"/>
        <v>51</v>
      </c>
      <c r="B58" s="11" t="s">
        <v>61</v>
      </c>
      <c r="C58" s="36">
        <v>117</v>
      </c>
      <c r="D58" s="36">
        <v>163</v>
      </c>
      <c r="E58" s="6">
        <f>SUM(C58*20/100)</f>
        <v>23.4</v>
      </c>
      <c r="F58" s="6">
        <f>SUM(C58*5/100)</f>
        <v>5.85</v>
      </c>
      <c r="G58" s="6">
        <f>D58*5%</f>
        <v>8.15</v>
      </c>
      <c r="H58" s="8">
        <v>27</v>
      </c>
      <c r="I58" s="8">
        <v>10</v>
      </c>
      <c r="J58" s="8">
        <v>15</v>
      </c>
      <c r="K58" s="6">
        <f t="shared" si="7"/>
        <v>3.6000000000000014</v>
      </c>
      <c r="L58" s="6">
        <f t="shared" si="7"/>
        <v>4.1500000000000004</v>
      </c>
      <c r="M58" s="6">
        <f t="shared" si="7"/>
        <v>6.85</v>
      </c>
    </row>
    <row r="59" spans="1:13">
      <c r="A59" s="37">
        <f t="shared" si="2"/>
        <v>52</v>
      </c>
      <c r="B59" s="11" t="s">
        <v>62</v>
      </c>
      <c r="C59" s="16">
        <v>15</v>
      </c>
      <c r="D59" s="17">
        <v>127</v>
      </c>
      <c r="E59" s="6">
        <f>SUM(C59*20/100)</f>
        <v>3</v>
      </c>
      <c r="F59" s="6">
        <f>SUM(C59*5/100)</f>
        <v>0.75</v>
      </c>
      <c r="G59" s="6">
        <f>D59*5%</f>
        <v>6.3500000000000005</v>
      </c>
      <c r="H59" s="8">
        <v>15</v>
      </c>
      <c r="I59" s="8">
        <v>3.85</v>
      </c>
      <c r="J59" s="8">
        <v>6.35</v>
      </c>
      <c r="K59" s="6">
        <f t="shared" si="7"/>
        <v>12</v>
      </c>
      <c r="L59" s="6">
        <f t="shared" si="7"/>
        <v>3.1</v>
      </c>
      <c r="M59" s="6">
        <f t="shared" si="7"/>
        <v>0</v>
      </c>
    </row>
    <row r="60" spans="1:13" s="20" customFormat="1" ht="15.75" customHeight="1">
      <c r="A60" s="28">
        <f t="shared" si="2"/>
        <v>53</v>
      </c>
      <c r="B60" s="12" t="s">
        <v>64</v>
      </c>
      <c r="C60" s="18">
        <v>82</v>
      </c>
      <c r="D60" s="19">
        <v>129</v>
      </c>
      <c r="E60" s="4">
        <f>SUM(C60*5/100)</f>
        <v>4.0999999999999996</v>
      </c>
      <c r="F60" s="4">
        <f>SUM(C60*1/100)</f>
        <v>0.82</v>
      </c>
      <c r="G60" s="4">
        <f>D60*1%</f>
        <v>1.29</v>
      </c>
      <c r="H60" s="14">
        <v>3</v>
      </c>
      <c r="I60" s="14">
        <v>3</v>
      </c>
      <c r="J60" s="14">
        <v>2</v>
      </c>
      <c r="K60" s="4">
        <f t="shared" si="7"/>
        <v>-1.0999999999999996</v>
      </c>
      <c r="L60" s="4">
        <f t="shared" si="7"/>
        <v>2.1800000000000002</v>
      </c>
      <c r="M60" s="4">
        <f t="shared" si="7"/>
        <v>0.71</v>
      </c>
    </row>
    <row r="61" spans="1:13" ht="19.5" customHeight="1">
      <c r="A61" s="37">
        <f t="shared" si="2"/>
        <v>54</v>
      </c>
      <c r="B61" s="29" t="s">
        <v>69</v>
      </c>
      <c r="C61" s="23">
        <v>60</v>
      </c>
      <c r="D61" s="23">
        <v>178</v>
      </c>
      <c r="E61" s="6">
        <f>SUM(C61*20/100)</f>
        <v>12</v>
      </c>
      <c r="F61" s="6">
        <f>SUM(C61*5/100)</f>
        <v>3</v>
      </c>
      <c r="G61" s="6">
        <f>D61*5%</f>
        <v>8.9</v>
      </c>
      <c r="H61" s="8">
        <v>5</v>
      </c>
      <c r="I61" s="8">
        <v>5</v>
      </c>
      <c r="J61" s="8">
        <v>0</v>
      </c>
      <c r="K61" s="6">
        <f t="shared" ref="K61:K62" si="13">H61-E61</f>
        <v>-7</v>
      </c>
      <c r="L61" s="6">
        <f t="shared" ref="L61:L62" si="14">I61-F61</f>
        <v>2</v>
      </c>
      <c r="M61" s="6">
        <f t="shared" ref="M61:M62" si="15">J61-G61</f>
        <v>-8.9</v>
      </c>
    </row>
    <row r="62" spans="1:13" ht="18" customHeight="1">
      <c r="A62" s="37">
        <f t="shared" si="2"/>
        <v>55</v>
      </c>
      <c r="B62" s="11" t="s">
        <v>56</v>
      </c>
      <c r="C62" s="16">
        <v>22</v>
      </c>
      <c r="D62" s="8">
        <v>17</v>
      </c>
      <c r="E62" s="6">
        <f t="shared" ref="E62" si="16">SUM(C62*20/100)</f>
        <v>4.4000000000000004</v>
      </c>
      <c r="F62" s="6">
        <f t="shared" ref="F62" si="17">SUM(C62*5/100)</f>
        <v>1.1000000000000001</v>
      </c>
      <c r="G62" s="6">
        <f t="shared" ref="G62" si="18">D62*5%</f>
        <v>0.85000000000000009</v>
      </c>
      <c r="H62" s="6">
        <v>2</v>
      </c>
      <c r="I62" s="8">
        <v>2</v>
      </c>
      <c r="J62" s="8">
        <v>2</v>
      </c>
      <c r="K62" s="6">
        <f t="shared" si="13"/>
        <v>-2.4000000000000004</v>
      </c>
      <c r="L62" s="6">
        <f t="shared" si="14"/>
        <v>0.89999999999999991</v>
      </c>
      <c r="M62" s="6">
        <f t="shared" si="15"/>
        <v>1.1499999999999999</v>
      </c>
    </row>
    <row r="66" spans="5:13" ht="30" customHeight="1">
      <c r="E66" s="41"/>
      <c r="F66" s="41"/>
      <c r="G66" s="41"/>
      <c r="H66" s="41"/>
      <c r="I66" s="41"/>
      <c r="J66" s="41"/>
      <c r="K66" s="41"/>
      <c r="L66" s="41"/>
    </row>
    <row r="67" spans="5:13">
      <c r="E67" s="41"/>
      <c r="F67" s="41"/>
      <c r="G67" s="31"/>
      <c r="H67" s="41"/>
      <c r="I67" s="41"/>
      <c r="J67" s="31"/>
      <c r="K67" s="31"/>
      <c r="L67" s="31"/>
      <c r="M67" s="27"/>
    </row>
    <row r="68" spans="5:13">
      <c r="E68" s="31"/>
      <c r="F68" s="31"/>
      <c r="G68" s="31"/>
      <c r="H68" s="31"/>
      <c r="I68" s="31"/>
      <c r="J68" s="32"/>
      <c r="K68" s="31"/>
      <c r="L68" s="31"/>
      <c r="M68" s="27"/>
    </row>
    <row r="69" spans="5:13">
      <c r="E69" s="31"/>
      <c r="F69" s="31"/>
      <c r="G69" s="31"/>
      <c r="H69" s="31"/>
      <c r="I69" s="31"/>
      <c r="J69" s="32"/>
      <c r="K69" s="31"/>
      <c r="L69" s="31"/>
      <c r="M69" s="27"/>
    </row>
    <row r="70" spans="5:13">
      <c r="E70" s="31"/>
      <c r="F70" s="31"/>
      <c r="G70" s="31"/>
      <c r="H70" s="31"/>
      <c r="I70" s="31"/>
      <c r="J70" s="31"/>
      <c r="K70" s="31"/>
      <c r="L70" s="31"/>
      <c r="M70" s="27"/>
    </row>
    <row r="71" spans="5:13">
      <c r="E71" s="27"/>
      <c r="F71" s="27"/>
      <c r="G71" s="27"/>
      <c r="H71" s="27"/>
      <c r="I71" s="27"/>
    </row>
  </sheetData>
  <mergeCells count="20">
    <mergeCell ref="F6:F7"/>
    <mergeCell ref="G6:G7"/>
    <mergeCell ref="H6:H7"/>
    <mergeCell ref="I6:I7"/>
    <mergeCell ref="A2:M2"/>
    <mergeCell ref="J6:J7"/>
    <mergeCell ref="K6:K7"/>
    <mergeCell ref="E67:F67"/>
    <mergeCell ref="H67:I67"/>
    <mergeCell ref="E66:L66"/>
    <mergeCell ref="A3:A7"/>
    <mergeCell ref="B3:B7"/>
    <mergeCell ref="C3:C7"/>
    <mergeCell ref="D3:D7"/>
    <mergeCell ref="E3:G5"/>
    <mergeCell ref="H3:J5"/>
    <mergeCell ref="K3:M5"/>
    <mergeCell ref="E6:E7"/>
    <mergeCell ref="L6:L7"/>
    <mergeCell ref="M6:M7"/>
  </mergeCells>
  <printOptions gridLines="1"/>
  <pageMargins left="0.95" right="0.25" top="0.75" bottom="0.75" header="0.4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2009-10</vt:lpstr>
      <vt:lpstr>'2009-10'!Print_Titles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ITLab-IV</cp:lastModifiedBy>
  <cp:lastPrinted>2002-01-01T08:59:53Z</cp:lastPrinted>
  <dcterms:created xsi:type="dcterms:W3CDTF">2010-07-08T06:22:09Z</dcterms:created>
  <dcterms:modified xsi:type="dcterms:W3CDTF">2014-03-12T06:15:04Z</dcterms:modified>
</cp:coreProperties>
</file>