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2120" windowHeight="9120"/>
  </bookViews>
  <sheets>
    <sheet name="MFIR-2010-11" sheetId="1" r:id="rId1"/>
  </sheets>
  <calcPr calcId="124519"/>
</workbook>
</file>

<file path=xl/calcChain.xml><?xml version="1.0" encoding="utf-8"?>
<calcChain xmlns="http://schemas.openxmlformats.org/spreadsheetml/2006/main">
  <c r="G26" i="1"/>
  <c r="E15" l="1"/>
  <c r="G18" l="1"/>
  <c r="M18" s="1"/>
  <c r="F27"/>
  <c r="L27" s="1"/>
  <c r="E61"/>
  <c r="K61" s="1"/>
  <c r="F61"/>
  <c r="L61" s="1"/>
  <c r="G61"/>
  <c r="M61" s="1"/>
  <c r="F59"/>
  <c r="L59" s="1"/>
  <c r="G59"/>
  <c r="M59" s="1"/>
  <c r="E59"/>
  <c r="K59" s="1"/>
  <c r="G62"/>
  <c r="M62" s="1"/>
  <c r="F62"/>
  <c r="L62" s="1"/>
  <c r="E62"/>
  <c r="K62" s="1"/>
  <c r="G60"/>
  <c r="M60" s="1"/>
  <c r="F60"/>
  <c r="L60" s="1"/>
  <c r="E60"/>
  <c r="K60" s="1"/>
  <c r="G58"/>
  <c r="M58" s="1"/>
  <c r="F58"/>
  <c r="L58" s="1"/>
  <c r="E58"/>
  <c r="K58" s="1"/>
  <c r="G57"/>
  <c r="M57" s="1"/>
  <c r="F57"/>
  <c r="L57" s="1"/>
  <c r="E57"/>
  <c r="K57" s="1"/>
  <c r="G56"/>
  <c r="M56" s="1"/>
  <c r="F56"/>
  <c r="L56" s="1"/>
  <c r="E56"/>
  <c r="K56" s="1"/>
  <c r="G55"/>
  <c r="M55" s="1"/>
  <c r="F55"/>
  <c r="L55" s="1"/>
  <c r="E55"/>
  <c r="K55" s="1"/>
  <c r="G54"/>
  <c r="M54" s="1"/>
  <c r="F54"/>
  <c r="L54" s="1"/>
  <c r="E54"/>
  <c r="K54" s="1"/>
  <c r="G53"/>
  <c r="M53" s="1"/>
  <c r="F53"/>
  <c r="L53" s="1"/>
  <c r="E53"/>
  <c r="K53" s="1"/>
  <c r="G52"/>
  <c r="M52" s="1"/>
  <c r="F52"/>
  <c r="L52" s="1"/>
  <c r="E52"/>
  <c r="K52" s="1"/>
  <c r="G51"/>
  <c r="M51" s="1"/>
  <c r="F51"/>
  <c r="L51" s="1"/>
  <c r="E51"/>
  <c r="K51" s="1"/>
  <c r="G50"/>
  <c r="M50" s="1"/>
  <c r="F50"/>
  <c r="L50" s="1"/>
  <c r="E50"/>
  <c r="K50" s="1"/>
  <c r="G49"/>
  <c r="M49" s="1"/>
  <c r="F49"/>
  <c r="L49" s="1"/>
  <c r="E49"/>
  <c r="K49" s="1"/>
  <c r="G48"/>
  <c r="M48" s="1"/>
  <c r="F48"/>
  <c r="L48" s="1"/>
  <c r="E48"/>
  <c r="K48" s="1"/>
  <c r="G47"/>
  <c r="M47" s="1"/>
  <c r="F47"/>
  <c r="L47" s="1"/>
  <c r="E47"/>
  <c r="K47" s="1"/>
  <c r="G46"/>
  <c r="M46" s="1"/>
  <c r="F46"/>
  <c r="L46" s="1"/>
  <c r="E46"/>
  <c r="K46" s="1"/>
  <c r="G45"/>
  <c r="M45" s="1"/>
  <c r="F45"/>
  <c r="L45" s="1"/>
  <c r="E45"/>
  <c r="K45" s="1"/>
  <c r="G44"/>
  <c r="M44" s="1"/>
  <c r="F44"/>
  <c r="L44" s="1"/>
  <c r="E44"/>
  <c r="K44" s="1"/>
  <c r="G43"/>
  <c r="M43" s="1"/>
  <c r="F43"/>
  <c r="L43" s="1"/>
  <c r="E43"/>
  <c r="K43" s="1"/>
  <c r="G42"/>
  <c r="M42" s="1"/>
  <c r="F42"/>
  <c r="L42" s="1"/>
  <c r="E42"/>
  <c r="K42" s="1"/>
  <c r="G41"/>
  <c r="M41" s="1"/>
  <c r="F41"/>
  <c r="L41" s="1"/>
  <c r="E41"/>
  <c r="K41" s="1"/>
  <c r="G40"/>
  <c r="M40" s="1"/>
  <c r="F40"/>
  <c r="L40" s="1"/>
  <c r="E40"/>
  <c r="K40" s="1"/>
  <c r="G39"/>
  <c r="M39" s="1"/>
  <c r="F39"/>
  <c r="L39" s="1"/>
  <c r="E39"/>
  <c r="K39" s="1"/>
  <c r="G38"/>
  <c r="M38" s="1"/>
  <c r="F38"/>
  <c r="L38" s="1"/>
  <c r="E38"/>
  <c r="K38" s="1"/>
  <c r="G37"/>
  <c r="M37" s="1"/>
  <c r="F37"/>
  <c r="L37" s="1"/>
  <c r="E37"/>
  <c r="K37" s="1"/>
  <c r="G36"/>
  <c r="M36" s="1"/>
  <c r="F36"/>
  <c r="L36" s="1"/>
  <c r="E36"/>
  <c r="K36" s="1"/>
  <c r="G35"/>
  <c r="M35" s="1"/>
  <c r="F35"/>
  <c r="L35" s="1"/>
  <c r="E35"/>
  <c r="K35" s="1"/>
  <c r="G34"/>
  <c r="M34" s="1"/>
  <c r="F34"/>
  <c r="L34" s="1"/>
  <c r="E34"/>
  <c r="K34" s="1"/>
  <c r="G33"/>
  <c r="M33" s="1"/>
  <c r="F33"/>
  <c r="L33" s="1"/>
  <c r="E33"/>
  <c r="K33" s="1"/>
  <c r="G32"/>
  <c r="M32" s="1"/>
  <c r="F32"/>
  <c r="L32" s="1"/>
  <c r="E32"/>
  <c r="K32" s="1"/>
  <c r="G31"/>
  <c r="M31" s="1"/>
  <c r="F31"/>
  <c r="L31" s="1"/>
  <c r="E31"/>
  <c r="K31" s="1"/>
  <c r="G30"/>
  <c r="M30" s="1"/>
  <c r="F30"/>
  <c r="L30" s="1"/>
  <c r="E30"/>
  <c r="K30" s="1"/>
  <c r="G29"/>
  <c r="M29" s="1"/>
  <c r="F29"/>
  <c r="L29" s="1"/>
  <c r="E29"/>
  <c r="K29" s="1"/>
  <c r="G28"/>
  <c r="M28" s="1"/>
  <c r="F28"/>
  <c r="L28" s="1"/>
  <c r="E28"/>
  <c r="K28" s="1"/>
  <c r="G27"/>
  <c r="M27" s="1"/>
  <c r="E27"/>
  <c r="M26"/>
  <c r="F26"/>
  <c r="L26" s="1"/>
  <c r="E26"/>
  <c r="K26" s="1"/>
  <c r="G25"/>
  <c r="M25" s="1"/>
  <c r="F25"/>
  <c r="L25" s="1"/>
  <c r="E25"/>
  <c r="K25" s="1"/>
  <c r="G24"/>
  <c r="M24" s="1"/>
  <c r="F24"/>
  <c r="L24" s="1"/>
  <c r="E24"/>
  <c r="K24" s="1"/>
  <c r="G23"/>
  <c r="M23" s="1"/>
  <c r="F23"/>
  <c r="L23" s="1"/>
  <c r="E23"/>
  <c r="K23" s="1"/>
  <c r="G22"/>
  <c r="M22" s="1"/>
  <c r="F22"/>
  <c r="L22" s="1"/>
  <c r="E22"/>
  <c r="K22" s="1"/>
  <c r="G21"/>
  <c r="M21" s="1"/>
  <c r="F21"/>
  <c r="L21" s="1"/>
  <c r="E21"/>
  <c r="K21" s="1"/>
  <c r="G20"/>
  <c r="M20" s="1"/>
  <c r="F20"/>
  <c r="L20" s="1"/>
  <c r="E20"/>
  <c r="K20" s="1"/>
  <c r="G19"/>
  <c r="M19" s="1"/>
  <c r="F19"/>
  <c r="L19" s="1"/>
  <c r="E19"/>
  <c r="K19" s="1"/>
  <c r="F18"/>
  <c r="L18" s="1"/>
  <c r="E18"/>
  <c r="K18" s="1"/>
  <c r="G17"/>
  <c r="M17" s="1"/>
  <c r="F17"/>
  <c r="L17" s="1"/>
  <c r="E17"/>
  <c r="K17" s="1"/>
  <c r="G16"/>
  <c r="M16" s="1"/>
  <c r="F16"/>
  <c r="L16" s="1"/>
  <c r="E16"/>
  <c r="K16" s="1"/>
  <c r="G15"/>
  <c r="M15" s="1"/>
  <c r="F15"/>
  <c r="L15" s="1"/>
  <c r="K15"/>
  <c r="G14"/>
  <c r="M14" s="1"/>
  <c r="F14"/>
  <c r="L14" s="1"/>
  <c r="E14"/>
  <c r="K14" s="1"/>
  <c r="G13"/>
  <c r="M13" s="1"/>
  <c r="F13"/>
  <c r="L13" s="1"/>
  <c r="E13"/>
  <c r="K13" s="1"/>
  <c r="G12"/>
  <c r="M12" s="1"/>
  <c r="F12"/>
  <c r="L12" s="1"/>
  <c r="E12"/>
  <c r="K12" s="1"/>
  <c r="G11"/>
  <c r="M11" s="1"/>
  <c r="F11"/>
  <c r="L11" s="1"/>
  <c r="E11"/>
  <c r="K11" s="1"/>
  <c r="G10"/>
  <c r="M10" s="1"/>
  <c r="F10"/>
  <c r="L10" s="1"/>
  <c r="E10"/>
  <c r="K10" s="1"/>
  <c r="G9"/>
  <c r="M9" s="1"/>
  <c r="F9"/>
  <c r="L9" s="1"/>
  <c r="E9"/>
  <c r="K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G8"/>
  <c r="M8" s="1"/>
  <c r="F8"/>
  <c r="L8" s="1"/>
  <c r="E8"/>
  <c r="K8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</calcChain>
</file>

<file path=xl/sharedStrings.xml><?xml version="1.0" encoding="utf-8"?>
<sst xmlns="http://schemas.openxmlformats.org/spreadsheetml/2006/main" count="73" uniqueCount="70">
  <si>
    <t>S.N.</t>
  </si>
  <si>
    <t>Name of Circle/ Division</t>
  </si>
  <si>
    <t>Total target achievement (ha)new</t>
  </si>
  <si>
    <t>One &amp; two years old areas maintained (ha)</t>
  </si>
  <si>
    <t>MFI Targets to be achieved as per norms</t>
  </si>
  <si>
    <t>MFI Targets achieved (ha)</t>
  </si>
  <si>
    <t>Variation (In Hac.)</t>
  </si>
  <si>
    <t>Survival % (format II a)</t>
  </si>
  <si>
    <t>Phy. verification (format II b)</t>
  </si>
  <si>
    <t>Maint. (format III)</t>
  </si>
  <si>
    <t>Survival % (Format II a)</t>
  </si>
  <si>
    <t>Phy. verif. (format II b)</t>
  </si>
  <si>
    <t>Maintenance (format III)</t>
  </si>
  <si>
    <t>CF Bilaspur</t>
  </si>
  <si>
    <t>DFO Bilaspur</t>
  </si>
  <si>
    <t>DFO Nalagarh</t>
  </si>
  <si>
    <t>DFO Kunihar</t>
  </si>
  <si>
    <t>CF Chamba</t>
  </si>
  <si>
    <t>DFO Chamba</t>
  </si>
  <si>
    <t>DFO Dalhousie</t>
  </si>
  <si>
    <t>DFO Pangi</t>
  </si>
  <si>
    <t>DFO Bharmour</t>
  </si>
  <si>
    <t>DFO Churah</t>
  </si>
  <si>
    <t>CF. Dharamshala</t>
  </si>
  <si>
    <t>DFO Dharamshala</t>
  </si>
  <si>
    <t>DFO Nurpur</t>
  </si>
  <si>
    <t>DFO Palampur</t>
  </si>
  <si>
    <t>CF Mandi</t>
  </si>
  <si>
    <t>DFO Mandi</t>
  </si>
  <si>
    <t>DFO Karsog</t>
  </si>
  <si>
    <t>DFO Suket</t>
  </si>
  <si>
    <t>DFO Jog/ Nagar</t>
  </si>
  <si>
    <t>DFO Nachan</t>
  </si>
  <si>
    <t>CF. Kullu</t>
  </si>
  <si>
    <t>DFO Kullu</t>
  </si>
  <si>
    <t>DFO Seraj</t>
  </si>
  <si>
    <t>DFO Lahaul</t>
  </si>
  <si>
    <t>DFO Parbati</t>
  </si>
  <si>
    <t>CF. Nahan</t>
  </si>
  <si>
    <t>DFO Nahan</t>
  </si>
  <si>
    <t>DFO Rajgarh</t>
  </si>
  <si>
    <t>DFO Renuka</t>
  </si>
  <si>
    <t>DFO Solan</t>
  </si>
  <si>
    <t>DFO Poanta</t>
  </si>
  <si>
    <t>CF. Shimla</t>
  </si>
  <si>
    <t>DFO Shimla</t>
  </si>
  <si>
    <t>DFO Rohru</t>
  </si>
  <si>
    <t>DFO Chopal</t>
  </si>
  <si>
    <t>DFO Theog</t>
  </si>
  <si>
    <t>CF. Rampur</t>
  </si>
  <si>
    <t>DFO Rampur</t>
  </si>
  <si>
    <t>DFO Kotgarh</t>
  </si>
  <si>
    <t>DFO Kinnaur</t>
  </si>
  <si>
    <t>DFO Ani</t>
  </si>
  <si>
    <t>CF. W.L. D/Shala</t>
  </si>
  <si>
    <t>DFO WL Hamirpur</t>
  </si>
  <si>
    <t>DFO W.L. Chamba</t>
  </si>
  <si>
    <t>CF. W.L. Shimla</t>
  </si>
  <si>
    <t>DFO W.L. Shimla</t>
  </si>
  <si>
    <t>DFO W.L. Sarahan</t>
  </si>
  <si>
    <t>DFO. W.L. Spiti</t>
  </si>
  <si>
    <t>CF GHNP</t>
  </si>
  <si>
    <t xml:space="preserve">DFO GHNP </t>
  </si>
  <si>
    <t>DFO W.L. Kullu</t>
  </si>
  <si>
    <t>CF Hamirpur</t>
  </si>
  <si>
    <t>DFO Una</t>
  </si>
  <si>
    <t>DFO Dehra</t>
  </si>
  <si>
    <t xml:space="preserve"> DFO Hamirpur</t>
  </si>
  <si>
    <t>-</t>
  </si>
  <si>
    <t>Detail of  Mandatory field Inspection  report  received from CFs / DFOs for the year 2010-11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</si>
</sst>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164" fontId="4" fillId="0" borderId="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64" fontId="3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2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1" fontId="2" fillId="0" borderId="1" xfId="0" applyNumberFormat="1" applyFont="1" applyFill="1" applyBorder="1" applyAlignment="1">
      <alignment vertical="top"/>
    </xf>
    <xf numFmtId="1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8"/>
  <sheetViews>
    <sheetView tabSelected="1" workbookViewId="0">
      <pane xSplit="2" ySplit="7" topLeftCell="C48" activePane="bottomRight" state="frozen"/>
      <selection pane="topRight" activeCell="C1" sqref="C1"/>
      <selection pane="bottomLeft" activeCell="A8" sqref="A8"/>
      <selection pane="bottomRight" activeCell="N1" sqref="N1:N1048576"/>
    </sheetView>
  </sheetViews>
  <sheetFormatPr defaultColWidth="6.140625" defaultRowHeight="12.75"/>
  <cols>
    <col min="1" max="1" width="4.140625" style="6" customWidth="1"/>
    <col min="2" max="2" width="15.7109375" style="1" customWidth="1"/>
    <col min="3" max="3" width="8.5703125" style="1" customWidth="1"/>
    <col min="4" max="4" width="7.7109375" style="1" customWidth="1"/>
    <col min="5" max="5" width="8.7109375" style="1" customWidth="1"/>
    <col min="6" max="6" width="8.85546875" style="1" customWidth="1"/>
    <col min="7" max="7" width="8.5703125" style="1" customWidth="1"/>
    <col min="8" max="8" width="8.28515625" style="1" customWidth="1"/>
    <col min="9" max="10" width="7.28515625" style="1" customWidth="1"/>
    <col min="11" max="12" width="8.28515625" style="1" customWidth="1"/>
    <col min="13" max="13" width="7.140625" style="1" customWidth="1"/>
    <col min="14" max="16384" width="6.140625" style="1"/>
  </cols>
  <sheetData>
    <row r="2" spans="1:13">
      <c r="A2" s="29" t="s">
        <v>69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>
      <c r="A3" s="31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/>
      <c r="G3" s="27"/>
      <c r="H3" s="27" t="s">
        <v>5</v>
      </c>
      <c r="I3" s="27"/>
      <c r="J3" s="27"/>
      <c r="K3" s="31" t="s">
        <v>6</v>
      </c>
      <c r="L3" s="31"/>
      <c r="M3" s="31"/>
    </row>
    <row r="4" spans="1:13">
      <c r="A4" s="31"/>
      <c r="B4" s="27"/>
      <c r="C4" s="27"/>
      <c r="D4" s="27"/>
      <c r="E4" s="27"/>
      <c r="F4" s="27"/>
      <c r="G4" s="27"/>
      <c r="H4" s="27"/>
      <c r="I4" s="27"/>
      <c r="J4" s="27"/>
      <c r="K4" s="31"/>
      <c r="L4" s="31"/>
      <c r="M4" s="31"/>
    </row>
    <row r="5" spans="1:13">
      <c r="A5" s="31"/>
      <c r="B5" s="27"/>
      <c r="C5" s="27"/>
      <c r="D5" s="27"/>
      <c r="E5" s="28"/>
      <c r="F5" s="27"/>
      <c r="G5" s="27"/>
      <c r="H5" s="28"/>
      <c r="I5" s="27"/>
      <c r="J5" s="27"/>
      <c r="K5" s="31"/>
      <c r="L5" s="31"/>
      <c r="M5" s="31"/>
    </row>
    <row r="6" spans="1:13">
      <c r="A6" s="31"/>
      <c r="B6" s="27"/>
      <c r="C6" s="27"/>
      <c r="D6" s="27"/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7" t="s">
        <v>12</v>
      </c>
      <c r="K6" s="27" t="s">
        <v>10</v>
      </c>
      <c r="L6" s="27" t="s">
        <v>11</v>
      </c>
      <c r="M6" s="27" t="s">
        <v>12</v>
      </c>
    </row>
    <row r="7" spans="1:13" ht="38.25" customHeight="1">
      <c r="A7" s="31"/>
      <c r="B7" s="27"/>
      <c r="C7" s="27"/>
      <c r="D7" s="27"/>
      <c r="E7" s="27"/>
      <c r="F7" s="27"/>
      <c r="G7" s="28"/>
      <c r="H7" s="27"/>
      <c r="I7" s="27"/>
      <c r="J7" s="27"/>
      <c r="K7" s="27"/>
      <c r="L7" s="27"/>
      <c r="M7" s="27"/>
    </row>
    <row r="8" spans="1:13">
      <c r="A8" s="2">
        <v>1</v>
      </c>
      <c r="B8" s="3" t="s">
        <v>13</v>
      </c>
      <c r="C8" s="4">
        <v>824.66</v>
      </c>
      <c r="D8" s="3">
        <v>2523.19</v>
      </c>
      <c r="E8" s="5">
        <f>SUM(C8*5/100)</f>
        <v>41.233000000000004</v>
      </c>
      <c r="F8" s="5">
        <f>SUM(C8*1/100)</f>
        <v>8.246599999999999</v>
      </c>
      <c r="G8" s="5">
        <f>D8*1%</f>
        <v>25.2319</v>
      </c>
      <c r="H8" s="3">
        <v>139</v>
      </c>
      <c r="I8" s="3"/>
      <c r="J8" s="3">
        <v>28</v>
      </c>
      <c r="K8" s="5">
        <f t="shared" ref="K8:M23" si="0">H8-E8</f>
        <v>97.766999999999996</v>
      </c>
      <c r="L8" s="5">
        <f t="shared" si="0"/>
        <v>-8.246599999999999</v>
      </c>
      <c r="M8" s="5">
        <f t="shared" si="0"/>
        <v>2.7681000000000004</v>
      </c>
    </row>
    <row r="9" spans="1:13">
      <c r="A9" s="25">
        <f>A8+1</f>
        <v>2</v>
      </c>
      <c r="B9" s="26" t="s">
        <v>14</v>
      </c>
      <c r="C9" s="32"/>
      <c r="D9" s="26"/>
      <c r="E9" s="7">
        <f>(C9*20/100)</f>
        <v>0</v>
      </c>
      <c r="F9" s="7">
        <f t="shared" ref="F9:G11" si="1">SUM(C9*5/100)</f>
        <v>0</v>
      </c>
      <c r="G9" s="7">
        <f t="shared" si="1"/>
        <v>0</v>
      </c>
      <c r="H9" s="7"/>
      <c r="I9" s="7"/>
      <c r="J9" s="26"/>
      <c r="K9" s="7">
        <f t="shared" si="0"/>
        <v>0</v>
      </c>
      <c r="L9" s="7">
        <f t="shared" si="0"/>
        <v>0</v>
      </c>
      <c r="M9" s="7">
        <f t="shared" si="0"/>
        <v>0</v>
      </c>
    </row>
    <row r="10" spans="1:13">
      <c r="A10" s="25">
        <f>A9+1</f>
        <v>3</v>
      </c>
      <c r="B10" s="26" t="s">
        <v>15</v>
      </c>
      <c r="C10" s="33"/>
      <c r="D10" s="26"/>
      <c r="E10" s="7">
        <f>SUM(C10*20/100)</f>
        <v>0</v>
      </c>
      <c r="F10" s="7">
        <f t="shared" si="1"/>
        <v>0</v>
      </c>
      <c r="G10" s="7">
        <f t="shared" si="1"/>
        <v>0</v>
      </c>
      <c r="H10" s="26"/>
      <c r="I10" s="26"/>
      <c r="J10" s="26"/>
      <c r="K10" s="7">
        <f t="shared" si="0"/>
        <v>0</v>
      </c>
      <c r="L10" s="7">
        <f t="shared" si="0"/>
        <v>0</v>
      </c>
      <c r="M10" s="7">
        <f t="shared" si="0"/>
        <v>0</v>
      </c>
    </row>
    <row r="11" spans="1:13">
      <c r="A11" s="25">
        <f t="shared" ref="A11:A62" si="2">A10+1</f>
        <v>4</v>
      </c>
      <c r="B11" s="26" t="s">
        <v>16</v>
      </c>
      <c r="C11" s="33"/>
      <c r="D11" s="26"/>
      <c r="E11" s="7">
        <f>SUM(C11*20/100)</f>
        <v>0</v>
      </c>
      <c r="F11" s="7">
        <f t="shared" si="1"/>
        <v>0</v>
      </c>
      <c r="G11" s="7">
        <f t="shared" si="1"/>
        <v>0</v>
      </c>
      <c r="H11" s="26"/>
      <c r="I11" s="26"/>
      <c r="J11" s="26"/>
      <c r="K11" s="7">
        <f t="shared" si="0"/>
        <v>0</v>
      </c>
      <c r="L11" s="7">
        <f t="shared" si="0"/>
        <v>0</v>
      </c>
      <c r="M11" s="7">
        <f t="shared" si="0"/>
        <v>0</v>
      </c>
    </row>
    <row r="12" spans="1:13">
      <c r="A12" s="25">
        <f t="shared" si="2"/>
        <v>5</v>
      </c>
      <c r="B12" s="3" t="s">
        <v>17</v>
      </c>
      <c r="C12" s="3">
        <v>3353.15</v>
      </c>
      <c r="D12" s="3">
        <v>6974</v>
      </c>
      <c r="E12" s="5">
        <f>SUM(C12*5/100)</f>
        <v>167.6575</v>
      </c>
      <c r="F12" s="5">
        <f>SUM(C12*1/100)</f>
        <v>33.531500000000001</v>
      </c>
      <c r="G12" s="5">
        <f>D12*1%</f>
        <v>69.739999999999995</v>
      </c>
      <c r="H12" s="5">
        <v>48.5</v>
      </c>
      <c r="I12" s="22">
        <v>0</v>
      </c>
      <c r="J12" s="5">
        <v>35</v>
      </c>
      <c r="K12" s="7">
        <f t="shared" si="0"/>
        <v>-119.1575</v>
      </c>
      <c r="L12" s="7">
        <f t="shared" si="0"/>
        <v>-33.531500000000001</v>
      </c>
      <c r="M12" s="7">
        <f t="shared" si="0"/>
        <v>-34.739999999999995</v>
      </c>
    </row>
    <row r="13" spans="1:13">
      <c r="A13" s="25">
        <f t="shared" si="2"/>
        <v>6</v>
      </c>
      <c r="B13" s="26" t="s">
        <v>18</v>
      </c>
      <c r="C13" s="26"/>
      <c r="D13" s="26"/>
      <c r="E13" s="7">
        <f t="shared" ref="E13:E51" si="3">SUM(C13*20/100)</f>
        <v>0</v>
      </c>
      <c r="F13" s="7">
        <f t="shared" ref="F13:F51" si="4">SUM(C13*5/100)</f>
        <v>0</v>
      </c>
      <c r="G13" s="7">
        <f t="shared" ref="G13:G38" si="5">D13*5%</f>
        <v>0</v>
      </c>
      <c r="H13" s="9"/>
      <c r="I13" s="9"/>
      <c r="J13" s="7"/>
      <c r="K13" s="7">
        <f t="shared" si="0"/>
        <v>0</v>
      </c>
      <c r="L13" s="7">
        <f t="shared" si="0"/>
        <v>0</v>
      </c>
      <c r="M13" s="7">
        <f t="shared" si="0"/>
        <v>0</v>
      </c>
    </row>
    <row r="14" spans="1:13">
      <c r="A14" s="25">
        <f t="shared" si="2"/>
        <v>7</v>
      </c>
      <c r="B14" s="8" t="s">
        <v>19</v>
      </c>
      <c r="C14" s="26"/>
      <c r="D14" s="26"/>
      <c r="E14" s="7">
        <f t="shared" si="3"/>
        <v>0</v>
      </c>
      <c r="F14" s="7">
        <f t="shared" si="4"/>
        <v>0</v>
      </c>
      <c r="G14" s="7">
        <f t="shared" si="5"/>
        <v>0</v>
      </c>
      <c r="H14" s="7"/>
      <c r="I14" s="7"/>
      <c r="J14" s="7"/>
      <c r="K14" s="7">
        <f t="shared" si="0"/>
        <v>0</v>
      </c>
      <c r="L14" s="7">
        <f t="shared" si="0"/>
        <v>0</v>
      </c>
      <c r="M14" s="7">
        <f t="shared" si="0"/>
        <v>0</v>
      </c>
    </row>
    <row r="15" spans="1:13">
      <c r="A15" s="25">
        <f t="shared" si="2"/>
        <v>8</v>
      </c>
      <c r="B15" s="8" t="s">
        <v>20</v>
      </c>
      <c r="C15" s="26">
        <v>129</v>
      </c>
      <c r="D15" s="26">
        <v>475</v>
      </c>
      <c r="E15" s="7">
        <f t="shared" si="3"/>
        <v>25.8</v>
      </c>
      <c r="F15" s="7">
        <f t="shared" si="4"/>
        <v>6.45</v>
      </c>
      <c r="G15" s="7">
        <f t="shared" si="5"/>
        <v>23.75</v>
      </c>
      <c r="H15" s="9">
        <v>37</v>
      </c>
      <c r="I15" s="9">
        <v>7</v>
      </c>
      <c r="J15" s="7">
        <v>23</v>
      </c>
      <c r="K15" s="7">
        <f t="shared" si="0"/>
        <v>11.2</v>
      </c>
      <c r="L15" s="7">
        <f t="shared" si="0"/>
        <v>0.54999999999999982</v>
      </c>
      <c r="M15" s="7">
        <f t="shared" si="0"/>
        <v>-0.75</v>
      </c>
    </row>
    <row r="16" spans="1:13">
      <c r="A16" s="25">
        <f t="shared" si="2"/>
        <v>9</v>
      </c>
      <c r="B16" s="8" t="s">
        <v>21</v>
      </c>
      <c r="C16" s="26"/>
      <c r="D16" s="26"/>
      <c r="E16" s="7">
        <f t="shared" si="3"/>
        <v>0</v>
      </c>
      <c r="F16" s="7">
        <f t="shared" si="4"/>
        <v>0</v>
      </c>
      <c r="G16" s="7">
        <f t="shared" si="5"/>
        <v>0</v>
      </c>
      <c r="H16" s="7"/>
      <c r="I16" s="7"/>
      <c r="J16" s="7"/>
      <c r="K16" s="7">
        <f t="shared" si="0"/>
        <v>0</v>
      </c>
      <c r="L16" s="7">
        <f t="shared" si="0"/>
        <v>0</v>
      </c>
      <c r="M16" s="7">
        <f t="shared" si="0"/>
        <v>0</v>
      </c>
    </row>
    <row r="17" spans="1:13">
      <c r="A17" s="25">
        <f t="shared" si="2"/>
        <v>10</v>
      </c>
      <c r="B17" s="8" t="s">
        <v>22</v>
      </c>
      <c r="C17" s="26"/>
      <c r="D17" s="26"/>
      <c r="E17" s="7">
        <f t="shared" si="3"/>
        <v>0</v>
      </c>
      <c r="F17" s="7">
        <f t="shared" si="4"/>
        <v>0</v>
      </c>
      <c r="G17" s="7">
        <f t="shared" si="5"/>
        <v>0</v>
      </c>
      <c r="H17" s="15"/>
      <c r="I17" s="15"/>
      <c r="J17" s="15"/>
      <c r="K17" s="7">
        <f t="shared" si="0"/>
        <v>0</v>
      </c>
      <c r="L17" s="7">
        <f t="shared" si="0"/>
        <v>0</v>
      </c>
      <c r="M17" s="7">
        <f t="shared" si="0"/>
        <v>0</v>
      </c>
    </row>
    <row r="18" spans="1:13">
      <c r="A18" s="25">
        <f t="shared" si="2"/>
        <v>11</v>
      </c>
      <c r="B18" s="10" t="s">
        <v>23</v>
      </c>
      <c r="C18" s="11">
        <v>1140.5</v>
      </c>
      <c r="D18" s="12">
        <v>4623</v>
      </c>
      <c r="E18" s="5">
        <f>SUM(C18*5/100)</f>
        <v>57.024999999999999</v>
      </c>
      <c r="F18" s="5">
        <f>SUM(C18*1/100)</f>
        <v>11.404999999999999</v>
      </c>
      <c r="G18" s="5">
        <f>D18*1%</f>
        <v>46.230000000000004</v>
      </c>
      <c r="H18" s="13">
        <v>83.3</v>
      </c>
      <c r="I18" s="13">
        <v>15</v>
      </c>
      <c r="J18" s="13">
        <v>60.5</v>
      </c>
      <c r="K18" s="7">
        <f t="shared" si="0"/>
        <v>26.274999999999999</v>
      </c>
      <c r="L18" s="7">
        <f t="shared" si="0"/>
        <v>3.5950000000000006</v>
      </c>
      <c r="M18" s="7">
        <f t="shared" si="0"/>
        <v>14.269999999999996</v>
      </c>
    </row>
    <row r="19" spans="1:13">
      <c r="A19" s="25">
        <f t="shared" si="2"/>
        <v>12</v>
      </c>
      <c r="B19" s="8" t="s">
        <v>24</v>
      </c>
      <c r="C19" s="14">
        <v>175</v>
      </c>
      <c r="D19" s="15">
        <v>1340</v>
      </c>
      <c r="E19" s="7">
        <f t="shared" si="3"/>
        <v>35</v>
      </c>
      <c r="F19" s="7">
        <f t="shared" si="4"/>
        <v>8.75</v>
      </c>
      <c r="G19" s="9">
        <f t="shared" si="5"/>
        <v>67</v>
      </c>
      <c r="H19" s="15">
        <v>54</v>
      </c>
      <c r="I19" s="15">
        <v>12</v>
      </c>
      <c r="J19" s="15">
        <v>83</v>
      </c>
      <c r="K19" s="7">
        <f t="shared" si="0"/>
        <v>19</v>
      </c>
      <c r="L19" s="7">
        <f t="shared" si="0"/>
        <v>3.25</v>
      </c>
      <c r="M19" s="7">
        <f t="shared" si="0"/>
        <v>16</v>
      </c>
    </row>
    <row r="20" spans="1:13" ht="15.75" customHeight="1">
      <c r="A20" s="25">
        <f t="shared" si="2"/>
        <v>13</v>
      </c>
      <c r="B20" s="8" t="s">
        <v>25</v>
      </c>
      <c r="C20" s="14">
        <v>755</v>
      </c>
      <c r="D20" s="15">
        <v>1720</v>
      </c>
      <c r="E20" s="7">
        <f t="shared" si="3"/>
        <v>151</v>
      </c>
      <c r="F20" s="7">
        <f t="shared" si="4"/>
        <v>37.75</v>
      </c>
      <c r="G20" s="9">
        <f t="shared" si="5"/>
        <v>86</v>
      </c>
      <c r="H20" s="15">
        <v>154</v>
      </c>
      <c r="I20" s="15">
        <v>35</v>
      </c>
      <c r="J20" s="15">
        <v>146</v>
      </c>
      <c r="K20" s="7">
        <f t="shared" si="0"/>
        <v>3</v>
      </c>
      <c r="L20" s="7">
        <f t="shared" si="0"/>
        <v>-2.75</v>
      </c>
      <c r="M20" s="7">
        <f t="shared" si="0"/>
        <v>60</v>
      </c>
    </row>
    <row r="21" spans="1:13">
      <c r="A21" s="25">
        <f t="shared" si="2"/>
        <v>14</v>
      </c>
      <c r="B21" s="8" t="s">
        <v>26</v>
      </c>
      <c r="C21" s="16">
        <v>209</v>
      </c>
      <c r="D21" s="17">
        <v>280</v>
      </c>
      <c r="E21" s="7">
        <f t="shared" si="3"/>
        <v>41.8</v>
      </c>
      <c r="F21" s="7">
        <f t="shared" si="4"/>
        <v>10.45</v>
      </c>
      <c r="G21" s="9">
        <f t="shared" si="5"/>
        <v>14</v>
      </c>
      <c r="H21" s="17">
        <v>46.5</v>
      </c>
      <c r="I21" s="17">
        <v>10</v>
      </c>
      <c r="J21" s="17">
        <v>17</v>
      </c>
      <c r="K21" s="7">
        <f t="shared" si="0"/>
        <v>4.7000000000000028</v>
      </c>
      <c r="L21" s="7">
        <f t="shared" si="0"/>
        <v>-0.44999999999999929</v>
      </c>
      <c r="M21" s="7">
        <f t="shared" si="0"/>
        <v>3</v>
      </c>
    </row>
    <row r="22" spans="1:13" s="24" customFormat="1">
      <c r="A22" s="23">
        <f t="shared" si="2"/>
        <v>15</v>
      </c>
      <c r="B22" s="10" t="s">
        <v>27</v>
      </c>
      <c r="C22" s="18">
        <v>1587</v>
      </c>
      <c r="D22" s="19">
        <v>2855</v>
      </c>
      <c r="E22" s="5">
        <f>SUM(C22*5/100)</f>
        <v>79.349999999999994</v>
      </c>
      <c r="F22" s="5">
        <f>SUM(C22*1/100)</f>
        <v>15.87</v>
      </c>
      <c r="G22" s="5">
        <f>D22*1%</f>
        <v>28.55</v>
      </c>
      <c r="H22" s="19">
        <v>69</v>
      </c>
      <c r="I22" s="19">
        <v>0</v>
      </c>
      <c r="J22" s="19">
        <v>15</v>
      </c>
      <c r="K22" s="5">
        <f t="shared" si="0"/>
        <v>-10.349999999999994</v>
      </c>
      <c r="L22" s="5">
        <f t="shared" si="0"/>
        <v>-15.87</v>
      </c>
      <c r="M22" s="5">
        <f t="shared" si="0"/>
        <v>-13.55</v>
      </c>
    </row>
    <row r="23" spans="1:13">
      <c r="A23" s="25">
        <f t="shared" si="2"/>
        <v>16</v>
      </c>
      <c r="B23" s="8" t="s">
        <v>28</v>
      </c>
      <c r="C23" s="26">
        <v>155</v>
      </c>
      <c r="D23" s="26">
        <v>350</v>
      </c>
      <c r="E23" s="7">
        <f t="shared" si="3"/>
        <v>31</v>
      </c>
      <c r="F23" s="7">
        <f t="shared" si="4"/>
        <v>7.75</v>
      </c>
      <c r="G23" s="7">
        <f t="shared" si="5"/>
        <v>17.5</v>
      </c>
      <c r="H23" s="17">
        <v>40</v>
      </c>
      <c r="I23" s="17">
        <v>8</v>
      </c>
      <c r="J23" s="17">
        <v>11</v>
      </c>
      <c r="K23" s="7">
        <f t="shared" si="0"/>
        <v>9</v>
      </c>
      <c r="L23" s="7">
        <f t="shared" si="0"/>
        <v>0.25</v>
      </c>
      <c r="M23" s="7">
        <f t="shared" si="0"/>
        <v>-6.5</v>
      </c>
    </row>
    <row r="24" spans="1:13">
      <c r="A24" s="25">
        <f t="shared" si="2"/>
        <v>17</v>
      </c>
      <c r="B24" s="8" t="s">
        <v>29</v>
      </c>
      <c r="C24" s="26">
        <v>382</v>
      </c>
      <c r="D24" s="26">
        <v>1987</v>
      </c>
      <c r="E24" s="7">
        <f t="shared" si="3"/>
        <v>76.400000000000006</v>
      </c>
      <c r="F24" s="7">
        <f t="shared" si="4"/>
        <v>19.100000000000001</v>
      </c>
      <c r="G24" s="7">
        <f t="shared" si="5"/>
        <v>99.350000000000009</v>
      </c>
      <c r="H24" s="17">
        <v>33</v>
      </c>
      <c r="I24" s="17">
        <v>10.5</v>
      </c>
      <c r="J24" s="17">
        <v>104</v>
      </c>
      <c r="K24" s="7">
        <f t="shared" ref="K24:M59" si="6">H24-E24</f>
        <v>-43.400000000000006</v>
      </c>
      <c r="L24" s="7">
        <f t="shared" si="6"/>
        <v>-8.6000000000000014</v>
      </c>
      <c r="M24" s="7">
        <f t="shared" si="6"/>
        <v>4.6499999999999915</v>
      </c>
    </row>
    <row r="25" spans="1:13">
      <c r="A25" s="25">
        <f t="shared" si="2"/>
        <v>18</v>
      </c>
      <c r="B25" s="8" t="s">
        <v>30</v>
      </c>
      <c r="C25" s="26">
        <v>179</v>
      </c>
      <c r="D25" s="26">
        <v>866</v>
      </c>
      <c r="E25" s="7">
        <f t="shared" si="3"/>
        <v>35.799999999999997</v>
      </c>
      <c r="F25" s="7">
        <f t="shared" si="4"/>
        <v>8.9499999999999993</v>
      </c>
      <c r="G25" s="7">
        <f t="shared" si="5"/>
        <v>43.300000000000004</v>
      </c>
      <c r="H25" s="15">
        <v>41</v>
      </c>
      <c r="I25" s="15">
        <v>41</v>
      </c>
      <c r="J25" s="15">
        <v>17</v>
      </c>
      <c r="K25" s="7">
        <f t="shared" si="6"/>
        <v>5.2000000000000028</v>
      </c>
      <c r="L25" s="7">
        <f t="shared" si="6"/>
        <v>32.049999999999997</v>
      </c>
      <c r="M25" s="7">
        <f t="shared" si="6"/>
        <v>-26.300000000000004</v>
      </c>
    </row>
    <row r="26" spans="1:13">
      <c r="A26" s="25">
        <f t="shared" si="2"/>
        <v>19</v>
      </c>
      <c r="B26" s="8" t="s">
        <v>31</v>
      </c>
      <c r="C26" s="26">
        <v>267</v>
      </c>
      <c r="D26" s="26">
        <v>840</v>
      </c>
      <c r="E26" s="7">
        <f t="shared" si="3"/>
        <v>53.4</v>
      </c>
      <c r="F26" s="7">
        <f t="shared" si="4"/>
        <v>13.35</v>
      </c>
      <c r="G26" s="7">
        <f t="shared" si="5"/>
        <v>42</v>
      </c>
      <c r="H26" s="15">
        <v>48.5</v>
      </c>
      <c r="I26" s="15">
        <v>13.5</v>
      </c>
      <c r="J26" s="15">
        <v>57</v>
      </c>
      <c r="K26" s="7">
        <f t="shared" si="6"/>
        <v>-4.8999999999999986</v>
      </c>
      <c r="L26" s="7">
        <f t="shared" si="6"/>
        <v>0.15000000000000036</v>
      </c>
      <c r="M26" s="7">
        <f t="shared" si="6"/>
        <v>15</v>
      </c>
    </row>
    <row r="27" spans="1:13">
      <c r="A27" s="25">
        <f t="shared" si="2"/>
        <v>20</v>
      </c>
      <c r="B27" s="8" t="s">
        <v>32</v>
      </c>
      <c r="C27" s="26">
        <v>145</v>
      </c>
      <c r="D27" s="26">
        <v>832</v>
      </c>
      <c r="E27" s="7">
        <f t="shared" si="3"/>
        <v>29</v>
      </c>
      <c r="F27" s="7">
        <f t="shared" si="4"/>
        <v>7.25</v>
      </c>
      <c r="G27" s="7">
        <f t="shared" si="5"/>
        <v>41.6</v>
      </c>
      <c r="H27" s="15">
        <v>74.5</v>
      </c>
      <c r="I27" s="15">
        <v>13</v>
      </c>
      <c r="J27" s="15">
        <v>29</v>
      </c>
      <c r="K27" s="7" t="s">
        <v>68</v>
      </c>
      <c r="L27" s="7">
        <f t="shared" si="6"/>
        <v>5.75</v>
      </c>
      <c r="M27" s="7">
        <f t="shared" si="6"/>
        <v>-12.600000000000001</v>
      </c>
    </row>
    <row r="28" spans="1:13">
      <c r="A28" s="25">
        <f t="shared" si="2"/>
        <v>21</v>
      </c>
      <c r="B28" s="10" t="s">
        <v>33</v>
      </c>
      <c r="C28" s="26">
        <v>835.64</v>
      </c>
      <c r="D28" s="26">
        <v>2724</v>
      </c>
      <c r="E28" s="5">
        <f>SUM(C28*5/100)</f>
        <v>41.781999999999996</v>
      </c>
      <c r="F28" s="5">
        <f>SUM(C28*1/100)</f>
        <v>8.3564000000000007</v>
      </c>
      <c r="G28" s="5">
        <f>D28*1%</f>
        <v>27.240000000000002</v>
      </c>
      <c r="H28" s="13">
        <v>82</v>
      </c>
      <c r="I28" s="13">
        <v>8</v>
      </c>
      <c r="J28" s="13">
        <v>24.15</v>
      </c>
      <c r="K28" s="7">
        <f t="shared" si="6"/>
        <v>40.218000000000004</v>
      </c>
      <c r="L28" s="7">
        <f t="shared" si="6"/>
        <v>-0.35640000000000072</v>
      </c>
      <c r="M28" s="7">
        <f t="shared" si="6"/>
        <v>-3.0900000000000034</v>
      </c>
    </row>
    <row r="29" spans="1:13">
      <c r="A29" s="25">
        <f t="shared" si="2"/>
        <v>22</v>
      </c>
      <c r="B29" s="8" t="s">
        <v>34</v>
      </c>
      <c r="C29" s="26">
        <v>118.4</v>
      </c>
      <c r="D29" s="26">
        <v>864.6</v>
      </c>
      <c r="E29" s="7">
        <f t="shared" si="3"/>
        <v>23.68</v>
      </c>
      <c r="F29" s="7">
        <f t="shared" si="4"/>
        <v>5.92</v>
      </c>
      <c r="G29" s="7">
        <f t="shared" si="5"/>
        <v>43.230000000000004</v>
      </c>
      <c r="H29" s="17">
        <v>29</v>
      </c>
      <c r="I29" s="17">
        <v>6</v>
      </c>
      <c r="J29" s="17">
        <v>40</v>
      </c>
      <c r="K29" s="7">
        <f t="shared" si="6"/>
        <v>5.32</v>
      </c>
      <c r="L29" s="7">
        <f t="shared" si="6"/>
        <v>8.0000000000000071E-2</v>
      </c>
      <c r="M29" s="7">
        <f t="shared" si="6"/>
        <v>-3.230000000000004</v>
      </c>
    </row>
    <row r="30" spans="1:13">
      <c r="A30" s="25">
        <f t="shared" si="2"/>
        <v>23</v>
      </c>
      <c r="B30" s="8" t="s">
        <v>35</v>
      </c>
      <c r="C30" s="26"/>
      <c r="D30" s="26"/>
      <c r="E30" s="7">
        <f t="shared" si="3"/>
        <v>0</v>
      </c>
      <c r="F30" s="7">
        <f t="shared" si="4"/>
        <v>0</v>
      </c>
      <c r="G30" s="9">
        <f t="shared" si="5"/>
        <v>0</v>
      </c>
      <c r="H30" s="17"/>
      <c r="I30" s="17"/>
      <c r="J30" s="17"/>
      <c r="K30" s="7">
        <f t="shared" si="6"/>
        <v>0</v>
      </c>
      <c r="L30" s="7">
        <f t="shared" si="6"/>
        <v>0</v>
      </c>
      <c r="M30" s="7">
        <f t="shared" si="6"/>
        <v>0</v>
      </c>
    </row>
    <row r="31" spans="1:13">
      <c r="A31" s="25">
        <f t="shared" si="2"/>
        <v>24</v>
      </c>
      <c r="B31" s="8" t="s">
        <v>36</v>
      </c>
      <c r="C31" s="26">
        <v>243.49</v>
      </c>
      <c r="D31" s="26">
        <v>416.7</v>
      </c>
      <c r="E31" s="7">
        <f>SUM(C31*20/100)</f>
        <v>48.698</v>
      </c>
      <c r="F31" s="7">
        <f>SUM(C31*5/100)</f>
        <v>12.1745</v>
      </c>
      <c r="G31" s="9">
        <f t="shared" si="5"/>
        <v>20.835000000000001</v>
      </c>
      <c r="H31" s="15">
        <v>53.06</v>
      </c>
      <c r="I31" s="15">
        <v>14.5</v>
      </c>
      <c r="J31" s="15">
        <v>51.24</v>
      </c>
      <c r="K31" s="7">
        <f t="shared" si="6"/>
        <v>4.3620000000000019</v>
      </c>
      <c r="L31" s="7">
        <f t="shared" si="6"/>
        <v>2.3254999999999999</v>
      </c>
      <c r="M31" s="7">
        <f t="shared" si="6"/>
        <v>30.405000000000001</v>
      </c>
    </row>
    <row r="32" spans="1:13">
      <c r="A32" s="25">
        <f t="shared" si="2"/>
        <v>25</v>
      </c>
      <c r="B32" s="8" t="s">
        <v>37</v>
      </c>
      <c r="C32" s="26">
        <v>191</v>
      </c>
      <c r="D32" s="26">
        <v>724</v>
      </c>
      <c r="E32" s="7">
        <f t="shared" si="3"/>
        <v>38.200000000000003</v>
      </c>
      <c r="F32" s="7">
        <f t="shared" si="4"/>
        <v>9.5500000000000007</v>
      </c>
      <c r="G32" s="9">
        <f t="shared" si="5"/>
        <v>36.200000000000003</v>
      </c>
      <c r="H32" s="15">
        <v>35</v>
      </c>
      <c r="I32" s="15">
        <v>11</v>
      </c>
      <c r="J32" s="15">
        <v>38</v>
      </c>
      <c r="K32" s="7">
        <f t="shared" si="6"/>
        <v>-3.2000000000000028</v>
      </c>
      <c r="L32" s="7">
        <f t="shared" si="6"/>
        <v>1.4499999999999993</v>
      </c>
      <c r="M32" s="7">
        <f t="shared" si="6"/>
        <v>1.7999999999999972</v>
      </c>
    </row>
    <row r="33" spans="1:13">
      <c r="A33" s="25">
        <f t="shared" si="2"/>
        <v>26</v>
      </c>
      <c r="B33" s="10" t="s">
        <v>38</v>
      </c>
      <c r="C33" s="20">
        <v>1274</v>
      </c>
      <c r="D33" s="12">
        <v>3700</v>
      </c>
      <c r="E33" s="5">
        <f>SUM(C33*5/100)</f>
        <v>63.7</v>
      </c>
      <c r="F33" s="5">
        <f>SUM(C33*1/100)</f>
        <v>12.74</v>
      </c>
      <c r="G33" s="5">
        <f>D33*1%</f>
        <v>37</v>
      </c>
      <c r="H33" s="12">
        <v>92</v>
      </c>
      <c r="I33" s="12">
        <v>12</v>
      </c>
      <c r="J33" s="12">
        <v>71</v>
      </c>
      <c r="K33" s="7">
        <f t="shared" si="6"/>
        <v>28.299999999999997</v>
      </c>
      <c r="L33" s="7">
        <f t="shared" si="6"/>
        <v>-0.74000000000000021</v>
      </c>
      <c r="M33" s="7">
        <f t="shared" si="6"/>
        <v>34</v>
      </c>
    </row>
    <row r="34" spans="1:13">
      <c r="A34" s="25">
        <f t="shared" si="2"/>
        <v>27</v>
      </c>
      <c r="B34" s="8" t="s">
        <v>39</v>
      </c>
      <c r="C34" s="16">
        <v>150</v>
      </c>
      <c r="D34" s="17">
        <v>413.59</v>
      </c>
      <c r="E34" s="7">
        <f t="shared" si="3"/>
        <v>30</v>
      </c>
      <c r="F34" s="7">
        <f t="shared" si="4"/>
        <v>7.5</v>
      </c>
      <c r="G34" s="7">
        <f t="shared" si="5"/>
        <v>20.679500000000001</v>
      </c>
      <c r="H34" s="7">
        <v>38</v>
      </c>
      <c r="I34" s="7">
        <v>14</v>
      </c>
      <c r="J34" s="7">
        <v>20.678999999999998</v>
      </c>
      <c r="K34" s="7">
        <f t="shared" si="6"/>
        <v>8</v>
      </c>
      <c r="L34" s="7">
        <f t="shared" si="6"/>
        <v>6.5</v>
      </c>
      <c r="M34" s="7">
        <f t="shared" si="6"/>
        <v>-5.0000000000238742E-4</v>
      </c>
    </row>
    <row r="35" spans="1:13">
      <c r="A35" s="25">
        <f t="shared" si="2"/>
        <v>28</v>
      </c>
      <c r="B35" s="8" t="s">
        <v>40</v>
      </c>
      <c r="C35" s="26">
        <v>605.29999999999995</v>
      </c>
      <c r="D35" s="26">
        <v>1073</v>
      </c>
      <c r="E35" s="7">
        <f t="shared" si="3"/>
        <v>121.06</v>
      </c>
      <c r="F35" s="7">
        <f t="shared" si="4"/>
        <v>30.265000000000001</v>
      </c>
      <c r="G35" s="7">
        <f t="shared" si="5"/>
        <v>53.650000000000006</v>
      </c>
      <c r="H35" s="7">
        <v>121</v>
      </c>
      <c r="I35" s="7">
        <v>30</v>
      </c>
      <c r="J35" s="7">
        <v>53.7</v>
      </c>
      <c r="K35" s="7">
        <f t="shared" si="6"/>
        <v>-6.0000000000002274E-2</v>
      </c>
      <c r="L35" s="7">
        <f t="shared" si="6"/>
        <v>-0.26500000000000057</v>
      </c>
      <c r="M35" s="7">
        <f t="shared" si="6"/>
        <v>4.9999999999997158E-2</v>
      </c>
    </row>
    <row r="36" spans="1:13">
      <c r="A36" s="25">
        <f t="shared" si="2"/>
        <v>29</v>
      </c>
      <c r="B36" s="8" t="s">
        <v>41</v>
      </c>
      <c r="C36" s="16">
        <v>170.37</v>
      </c>
      <c r="D36" s="17">
        <v>265</v>
      </c>
      <c r="E36" s="7">
        <f t="shared" si="3"/>
        <v>34.073999999999998</v>
      </c>
      <c r="F36" s="7">
        <f t="shared" si="4"/>
        <v>8.5184999999999995</v>
      </c>
      <c r="G36" s="7">
        <f t="shared" si="5"/>
        <v>13.25</v>
      </c>
      <c r="H36" s="7">
        <v>35</v>
      </c>
      <c r="I36" s="7">
        <v>38</v>
      </c>
      <c r="J36" s="7">
        <v>31</v>
      </c>
      <c r="K36" s="7">
        <f t="shared" si="6"/>
        <v>0.92600000000000193</v>
      </c>
      <c r="L36" s="7">
        <f t="shared" si="6"/>
        <v>29.4815</v>
      </c>
      <c r="M36" s="7">
        <f t="shared" si="6"/>
        <v>17.75</v>
      </c>
    </row>
    <row r="37" spans="1:13">
      <c r="A37" s="25">
        <f t="shared" si="2"/>
        <v>30</v>
      </c>
      <c r="B37" s="8" t="s">
        <v>42</v>
      </c>
      <c r="C37" s="26"/>
      <c r="D37" s="26"/>
      <c r="E37" s="7">
        <f t="shared" si="3"/>
        <v>0</v>
      </c>
      <c r="F37" s="7">
        <f t="shared" si="4"/>
        <v>0</v>
      </c>
      <c r="G37" s="7">
        <f t="shared" si="5"/>
        <v>0</v>
      </c>
      <c r="H37" s="7"/>
      <c r="I37" s="7"/>
      <c r="J37" s="7"/>
      <c r="K37" s="7">
        <f t="shared" si="6"/>
        <v>0</v>
      </c>
      <c r="L37" s="7">
        <f t="shared" si="6"/>
        <v>0</v>
      </c>
      <c r="M37" s="7">
        <f t="shared" si="6"/>
        <v>0</v>
      </c>
    </row>
    <row r="38" spans="1:13">
      <c r="A38" s="25">
        <f t="shared" si="2"/>
        <v>31</v>
      </c>
      <c r="B38" s="8" t="s">
        <v>43</v>
      </c>
      <c r="C38" s="14"/>
      <c r="D38" s="15"/>
      <c r="E38" s="7">
        <f t="shared" si="3"/>
        <v>0</v>
      </c>
      <c r="F38" s="7">
        <f t="shared" si="4"/>
        <v>0</v>
      </c>
      <c r="G38" s="7">
        <f t="shared" si="5"/>
        <v>0</v>
      </c>
      <c r="H38" s="34"/>
      <c r="I38" s="34"/>
      <c r="J38" s="34"/>
      <c r="K38" s="7">
        <f t="shared" si="6"/>
        <v>0</v>
      </c>
      <c r="L38" s="7">
        <f t="shared" si="6"/>
        <v>0</v>
      </c>
      <c r="M38" s="7">
        <f t="shared" si="6"/>
        <v>0</v>
      </c>
    </row>
    <row r="39" spans="1:13">
      <c r="A39" s="25">
        <f t="shared" si="2"/>
        <v>32</v>
      </c>
      <c r="B39" s="10" t="s">
        <v>44</v>
      </c>
      <c r="C39" s="11">
        <v>231</v>
      </c>
      <c r="D39" s="12">
        <v>1550.41</v>
      </c>
      <c r="E39" s="5">
        <f>SUM(C39*5/100)</f>
        <v>11.55</v>
      </c>
      <c r="F39" s="5">
        <f>SUM(C39*1/100)</f>
        <v>2.31</v>
      </c>
      <c r="G39" s="5">
        <f>D39*1%</f>
        <v>15.504100000000001</v>
      </c>
      <c r="H39" s="12">
        <v>16</v>
      </c>
      <c r="I39" s="12">
        <v>9</v>
      </c>
      <c r="J39" s="12">
        <v>21</v>
      </c>
      <c r="K39" s="7">
        <f t="shared" si="6"/>
        <v>4.4499999999999993</v>
      </c>
      <c r="L39" s="7">
        <f t="shared" si="6"/>
        <v>6.6899999999999995</v>
      </c>
      <c r="M39" s="7">
        <f t="shared" si="6"/>
        <v>5.4958999999999989</v>
      </c>
    </row>
    <row r="40" spans="1:13">
      <c r="A40" s="25">
        <f t="shared" si="2"/>
        <v>33</v>
      </c>
      <c r="B40" s="8" t="s">
        <v>45</v>
      </c>
      <c r="C40" s="26"/>
      <c r="D40" s="26"/>
      <c r="E40" s="7">
        <f t="shared" si="3"/>
        <v>0</v>
      </c>
      <c r="F40" s="7">
        <f t="shared" si="4"/>
        <v>0</v>
      </c>
      <c r="G40" s="7">
        <f t="shared" ref="G40:G51" si="7">D40*5%</f>
        <v>0</v>
      </c>
      <c r="H40" s="7"/>
      <c r="I40" s="7"/>
      <c r="J40" s="7"/>
      <c r="K40" s="7">
        <f t="shared" si="6"/>
        <v>0</v>
      </c>
      <c r="L40" s="7">
        <f t="shared" si="6"/>
        <v>0</v>
      </c>
      <c r="M40" s="7">
        <f t="shared" si="6"/>
        <v>0</v>
      </c>
    </row>
    <row r="41" spans="1:13">
      <c r="A41" s="25">
        <f t="shared" si="2"/>
        <v>34</v>
      </c>
      <c r="B41" s="8" t="s">
        <v>46</v>
      </c>
      <c r="C41" s="26"/>
      <c r="D41" s="26"/>
      <c r="E41" s="7">
        <f t="shared" si="3"/>
        <v>0</v>
      </c>
      <c r="F41" s="7">
        <f t="shared" si="4"/>
        <v>0</v>
      </c>
      <c r="G41" s="7">
        <f t="shared" si="7"/>
        <v>0</v>
      </c>
      <c r="H41" s="7"/>
      <c r="I41" s="7"/>
      <c r="J41" s="7"/>
      <c r="K41" s="7">
        <f t="shared" si="6"/>
        <v>0</v>
      </c>
      <c r="L41" s="7">
        <f t="shared" si="6"/>
        <v>0</v>
      </c>
      <c r="M41" s="7">
        <f t="shared" si="6"/>
        <v>0</v>
      </c>
    </row>
    <row r="42" spans="1:13">
      <c r="A42" s="25">
        <f t="shared" si="2"/>
        <v>35</v>
      </c>
      <c r="B42" s="8" t="s">
        <v>47</v>
      </c>
      <c r="C42" s="26"/>
      <c r="D42" s="26"/>
      <c r="E42" s="7">
        <f t="shared" si="3"/>
        <v>0</v>
      </c>
      <c r="F42" s="7">
        <f t="shared" si="4"/>
        <v>0</v>
      </c>
      <c r="G42" s="7">
        <f t="shared" si="7"/>
        <v>0</v>
      </c>
      <c r="H42" s="7"/>
      <c r="I42" s="7"/>
      <c r="J42" s="7"/>
      <c r="K42" s="7">
        <f t="shared" si="6"/>
        <v>0</v>
      </c>
      <c r="L42" s="7">
        <f t="shared" si="6"/>
        <v>0</v>
      </c>
      <c r="M42" s="7">
        <f t="shared" si="6"/>
        <v>0</v>
      </c>
    </row>
    <row r="43" spans="1:13">
      <c r="A43" s="25">
        <f t="shared" si="2"/>
        <v>36</v>
      </c>
      <c r="B43" s="8" t="s">
        <v>48</v>
      </c>
      <c r="C43" s="26"/>
      <c r="D43" s="26"/>
      <c r="E43" s="7">
        <f t="shared" si="3"/>
        <v>0</v>
      </c>
      <c r="F43" s="7">
        <f t="shared" si="4"/>
        <v>0</v>
      </c>
      <c r="G43" s="7">
        <f t="shared" si="7"/>
        <v>0</v>
      </c>
      <c r="H43" s="7"/>
      <c r="I43" s="7"/>
      <c r="J43" s="7"/>
      <c r="K43" s="7">
        <f t="shared" si="6"/>
        <v>0</v>
      </c>
      <c r="L43" s="7">
        <f t="shared" si="6"/>
        <v>0</v>
      </c>
      <c r="M43" s="7">
        <f t="shared" si="6"/>
        <v>0</v>
      </c>
    </row>
    <row r="44" spans="1:13">
      <c r="A44" s="25">
        <f t="shared" si="2"/>
        <v>37</v>
      </c>
      <c r="B44" s="10" t="s">
        <v>49</v>
      </c>
      <c r="C44" s="18">
        <v>1329.7</v>
      </c>
      <c r="D44" s="15">
        <v>2291</v>
      </c>
      <c r="E44" s="5">
        <f>SUM(C44*5/100)</f>
        <v>66.484999999999999</v>
      </c>
      <c r="F44" s="5">
        <f>SUM(C44*1/100)</f>
        <v>13.297000000000001</v>
      </c>
      <c r="G44" s="5">
        <f>D44*1%</f>
        <v>22.91</v>
      </c>
      <c r="H44" s="5">
        <v>10</v>
      </c>
      <c r="I44" s="5">
        <v>5</v>
      </c>
      <c r="J44" s="5">
        <v>0</v>
      </c>
      <c r="K44" s="7">
        <f t="shared" si="6"/>
        <v>-56.484999999999999</v>
      </c>
      <c r="L44" s="7">
        <f t="shared" si="6"/>
        <v>-8.2970000000000006</v>
      </c>
      <c r="M44" s="7">
        <f t="shared" si="6"/>
        <v>-22.91</v>
      </c>
    </row>
    <row r="45" spans="1:13">
      <c r="A45" s="25">
        <f t="shared" si="2"/>
        <v>38</v>
      </c>
      <c r="B45" s="8" t="s">
        <v>50</v>
      </c>
      <c r="C45" s="14">
        <v>595</v>
      </c>
      <c r="D45" s="15"/>
      <c r="E45" s="7">
        <f t="shared" si="3"/>
        <v>119</v>
      </c>
      <c r="F45" s="7">
        <f t="shared" si="4"/>
        <v>29.75</v>
      </c>
      <c r="G45" s="7">
        <f t="shared" si="7"/>
        <v>0</v>
      </c>
      <c r="H45" s="7">
        <v>15</v>
      </c>
      <c r="I45" s="15">
        <v>13</v>
      </c>
      <c r="J45" s="15"/>
      <c r="K45" s="7">
        <f t="shared" si="6"/>
        <v>-104</v>
      </c>
      <c r="L45" s="7">
        <f t="shared" si="6"/>
        <v>-16.75</v>
      </c>
      <c r="M45" s="7">
        <f t="shared" si="6"/>
        <v>0</v>
      </c>
    </row>
    <row r="46" spans="1:13">
      <c r="A46" s="25">
        <f t="shared" si="2"/>
        <v>39</v>
      </c>
      <c r="B46" s="8" t="s">
        <v>51</v>
      </c>
      <c r="C46" s="26">
        <v>174</v>
      </c>
      <c r="D46" s="26">
        <v>338.35</v>
      </c>
      <c r="E46" s="7">
        <f t="shared" si="3"/>
        <v>34.799999999999997</v>
      </c>
      <c r="F46" s="7">
        <f t="shared" si="4"/>
        <v>8.6999999999999993</v>
      </c>
      <c r="G46" s="7">
        <f t="shared" si="7"/>
        <v>16.9175</v>
      </c>
      <c r="H46" s="7">
        <v>46</v>
      </c>
      <c r="I46" s="7">
        <v>13</v>
      </c>
      <c r="J46" s="7">
        <v>25</v>
      </c>
      <c r="K46" s="7">
        <f t="shared" si="6"/>
        <v>11.200000000000003</v>
      </c>
      <c r="L46" s="7">
        <f t="shared" si="6"/>
        <v>4.3000000000000007</v>
      </c>
      <c r="M46" s="7">
        <f t="shared" si="6"/>
        <v>8.0824999999999996</v>
      </c>
    </row>
    <row r="47" spans="1:13">
      <c r="A47" s="25">
        <f t="shared" si="2"/>
        <v>40</v>
      </c>
      <c r="B47" s="8" t="s">
        <v>52</v>
      </c>
      <c r="C47" s="26"/>
      <c r="D47" s="26"/>
      <c r="E47" s="7">
        <f t="shared" si="3"/>
        <v>0</v>
      </c>
      <c r="F47" s="7">
        <f t="shared" si="4"/>
        <v>0</v>
      </c>
      <c r="G47" s="7">
        <f t="shared" si="7"/>
        <v>0</v>
      </c>
      <c r="H47" s="7"/>
      <c r="I47" s="7"/>
      <c r="J47" s="7"/>
      <c r="K47" s="7">
        <f t="shared" si="6"/>
        <v>0</v>
      </c>
      <c r="L47" s="7">
        <f t="shared" si="6"/>
        <v>0</v>
      </c>
      <c r="M47" s="7">
        <f t="shared" si="6"/>
        <v>0</v>
      </c>
    </row>
    <row r="48" spans="1:13">
      <c r="A48" s="25">
        <f t="shared" si="2"/>
        <v>41</v>
      </c>
      <c r="B48" s="8" t="s">
        <v>53</v>
      </c>
      <c r="C48" s="26">
        <v>323.07</v>
      </c>
      <c r="D48" s="26"/>
      <c r="E48" s="7">
        <f t="shared" si="3"/>
        <v>64.61399999999999</v>
      </c>
      <c r="F48" s="7">
        <f t="shared" si="4"/>
        <v>16.153499999999998</v>
      </c>
      <c r="G48" s="7">
        <f t="shared" si="7"/>
        <v>0</v>
      </c>
      <c r="H48" s="7">
        <v>17</v>
      </c>
      <c r="I48" s="7">
        <v>5</v>
      </c>
      <c r="J48" s="7">
        <v>8</v>
      </c>
      <c r="K48" s="7">
        <f t="shared" si="6"/>
        <v>-47.61399999999999</v>
      </c>
      <c r="L48" s="7">
        <f t="shared" si="6"/>
        <v>-11.153499999999998</v>
      </c>
      <c r="M48" s="7">
        <f t="shared" si="6"/>
        <v>8</v>
      </c>
    </row>
    <row r="49" spans="1:13">
      <c r="A49" s="25">
        <f t="shared" si="2"/>
        <v>42</v>
      </c>
      <c r="B49" s="10" t="s">
        <v>54</v>
      </c>
      <c r="C49" s="11">
        <v>99</v>
      </c>
      <c r="D49" s="12">
        <v>98</v>
      </c>
      <c r="E49" s="5">
        <f>SUM(C49*5/100)</f>
        <v>4.95</v>
      </c>
      <c r="F49" s="5">
        <f>SUM(C49*1/100)</f>
        <v>0.99</v>
      </c>
      <c r="G49" s="5">
        <f>D49*1%</f>
        <v>0.98</v>
      </c>
      <c r="H49" s="5">
        <v>13</v>
      </c>
      <c r="I49" s="12">
        <v>1</v>
      </c>
      <c r="J49" s="13">
        <v>12</v>
      </c>
      <c r="K49" s="7">
        <f t="shared" si="6"/>
        <v>8.0500000000000007</v>
      </c>
      <c r="L49" s="7">
        <f t="shared" si="6"/>
        <v>1.0000000000000009E-2</v>
      </c>
      <c r="M49" s="7">
        <f t="shared" si="6"/>
        <v>11.02</v>
      </c>
    </row>
    <row r="50" spans="1:13">
      <c r="A50" s="25">
        <f>A49+1</f>
        <v>43</v>
      </c>
      <c r="B50" s="8" t="s">
        <v>55</v>
      </c>
      <c r="C50" s="26">
        <v>62</v>
      </c>
      <c r="D50" s="26">
        <v>52</v>
      </c>
      <c r="E50" s="7">
        <f t="shared" si="3"/>
        <v>12.4</v>
      </c>
      <c r="F50" s="7">
        <f t="shared" si="4"/>
        <v>3.1</v>
      </c>
      <c r="G50" s="7">
        <f t="shared" si="7"/>
        <v>2.6</v>
      </c>
      <c r="H50" s="7">
        <v>14</v>
      </c>
      <c r="I50" s="15">
        <v>5</v>
      </c>
      <c r="J50" s="15">
        <v>14</v>
      </c>
      <c r="K50" s="7">
        <f t="shared" si="6"/>
        <v>1.5999999999999996</v>
      </c>
      <c r="L50" s="7">
        <f t="shared" si="6"/>
        <v>1.9</v>
      </c>
      <c r="M50" s="7">
        <f t="shared" si="6"/>
        <v>11.4</v>
      </c>
    </row>
    <row r="51" spans="1:13">
      <c r="A51" s="25">
        <f t="shared" si="2"/>
        <v>44</v>
      </c>
      <c r="B51" s="8" t="s">
        <v>56</v>
      </c>
      <c r="C51" s="26"/>
      <c r="D51" s="26"/>
      <c r="E51" s="7">
        <f t="shared" si="3"/>
        <v>0</v>
      </c>
      <c r="F51" s="7">
        <f t="shared" si="4"/>
        <v>0</v>
      </c>
      <c r="G51" s="7">
        <f t="shared" si="7"/>
        <v>0</v>
      </c>
      <c r="H51" s="7"/>
      <c r="I51" s="17"/>
      <c r="J51" s="17"/>
      <c r="K51" s="7">
        <f t="shared" si="6"/>
        <v>0</v>
      </c>
      <c r="L51" s="7">
        <f t="shared" si="6"/>
        <v>0</v>
      </c>
      <c r="M51" s="7">
        <f t="shared" si="6"/>
        <v>0</v>
      </c>
    </row>
    <row r="52" spans="1:13">
      <c r="A52" s="25">
        <f t="shared" si="2"/>
        <v>45</v>
      </c>
      <c r="B52" s="10" t="s">
        <v>57</v>
      </c>
      <c r="C52" s="11">
        <v>234</v>
      </c>
      <c r="D52" s="12">
        <v>537</v>
      </c>
      <c r="E52" s="5">
        <f>SUM(C52*5/100)</f>
        <v>11.7</v>
      </c>
      <c r="F52" s="5">
        <f>SUM(C52*1/100)</f>
        <v>2.34</v>
      </c>
      <c r="G52" s="5">
        <f>D52*1%</f>
        <v>5.37</v>
      </c>
      <c r="H52" s="12">
        <v>12</v>
      </c>
      <c r="I52" s="12">
        <v>3</v>
      </c>
      <c r="J52" s="12">
        <v>13</v>
      </c>
      <c r="K52" s="7">
        <f t="shared" si="6"/>
        <v>0.30000000000000071</v>
      </c>
      <c r="L52" s="7">
        <f t="shared" si="6"/>
        <v>0.66000000000000014</v>
      </c>
      <c r="M52" s="7">
        <f t="shared" si="6"/>
        <v>7.63</v>
      </c>
    </row>
    <row r="53" spans="1:13">
      <c r="A53" s="25">
        <f t="shared" si="2"/>
        <v>46</v>
      </c>
      <c r="B53" s="8" t="s">
        <v>58</v>
      </c>
      <c r="C53" s="26"/>
      <c r="D53" s="26"/>
      <c r="E53" s="7">
        <f>SUM(C53*20/100)</f>
        <v>0</v>
      </c>
      <c r="F53" s="7">
        <f>SUM(C53*5/100)</f>
        <v>0</v>
      </c>
      <c r="G53" s="7">
        <f>D53*5%</f>
        <v>0</v>
      </c>
      <c r="H53" s="34"/>
      <c r="I53" s="15"/>
      <c r="J53" s="15"/>
      <c r="K53" s="7">
        <f t="shared" si="6"/>
        <v>0</v>
      </c>
      <c r="L53" s="7">
        <f t="shared" si="6"/>
        <v>0</v>
      </c>
      <c r="M53" s="7">
        <f t="shared" si="6"/>
        <v>0</v>
      </c>
    </row>
    <row r="54" spans="1:13">
      <c r="A54" s="25">
        <f t="shared" si="2"/>
        <v>47</v>
      </c>
      <c r="B54" s="8" t="s">
        <v>59</v>
      </c>
      <c r="C54" s="26">
        <v>115</v>
      </c>
      <c r="D54" s="26">
        <v>222</v>
      </c>
      <c r="E54" s="7">
        <f>SUM(C54*20/100)</f>
        <v>23</v>
      </c>
      <c r="F54" s="7">
        <f>SUM(C54*5/100)</f>
        <v>5.75</v>
      </c>
      <c r="G54" s="7">
        <f>D54*5%</f>
        <v>11.100000000000001</v>
      </c>
      <c r="H54" s="15">
        <v>30</v>
      </c>
      <c r="I54" s="15">
        <v>10</v>
      </c>
      <c r="J54" s="15">
        <v>15</v>
      </c>
      <c r="K54" s="7">
        <f t="shared" si="6"/>
        <v>7</v>
      </c>
      <c r="L54" s="7">
        <f t="shared" si="6"/>
        <v>4.25</v>
      </c>
      <c r="M54" s="7">
        <f t="shared" si="6"/>
        <v>3.8999999999999986</v>
      </c>
    </row>
    <row r="55" spans="1:13">
      <c r="A55" s="25">
        <f t="shared" si="2"/>
        <v>48</v>
      </c>
      <c r="B55" s="8" t="s">
        <v>60</v>
      </c>
      <c r="C55" s="16">
        <v>63</v>
      </c>
      <c r="D55" s="17">
        <v>127</v>
      </c>
      <c r="E55" s="7">
        <f>SUM(C55*20/100)</f>
        <v>12.6</v>
      </c>
      <c r="F55" s="7">
        <f>SUM(C55*5/100)</f>
        <v>3.15</v>
      </c>
      <c r="G55" s="7">
        <f>D55*5%</f>
        <v>6.3500000000000005</v>
      </c>
      <c r="H55" s="15">
        <v>18.3</v>
      </c>
      <c r="I55" s="15">
        <v>18.3</v>
      </c>
      <c r="J55" s="15">
        <v>7</v>
      </c>
      <c r="K55" s="7">
        <f t="shared" si="6"/>
        <v>5.7000000000000011</v>
      </c>
      <c r="L55" s="7">
        <f t="shared" si="6"/>
        <v>15.15</v>
      </c>
      <c r="M55" s="7">
        <f t="shared" si="6"/>
        <v>0.64999999999999947</v>
      </c>
    </row>
    <row r="56" spans="1:13" ht="12.75" customHeight="1">
      <c r="A56" s="25">
        <f>A55+1</f>
        <v>49</v>
      </c>
      <c r="B56" s="10" t="s">
        <v>61</v>
      </c>
      <c r="C56" s="18">
        <v>134</v>
      </c>
      <c r="D56" s="19">
        <v>251</v>
      </c>
      <c r="E56" s="5">
        <f>SUM(C56*5/100)</f>
        <v>6.7</v>
      </c>
      <c r="F56" s="5">
        <f>SUM(C56*1/100)</f>
        <v>1.34</v>
      </c>
      <c r="G56" s="5">
        <f>D56*1%</f>
        <v>2.5100000000000002</v>
      </c>
      <c r="H56" s="12">
        <v>8</v>
      </c>
      <c r="I56" s="12">
        <v>4</v>
      </c>
      <c r="J56" s="12">
        <v>5</v>
      </c>
      <c r="K56" s="7">
        <f t="shared" si="6"/>
        <v>1.2999999999999998</v>
      </c>
      <c r="L56" s="7">
        <f t="shared" si="6"/>
        <v>2.66</v>
      </c>
      <c r="M56" s="7">
        <f t="shared" si="6"/>
        <v>2.4899999999999998</v>
      </c>
    </row>
    <row r="57" spans="1:13" ht="20.25" customHeight="1">
      <c r="A57" s="25">
        <f t="shared" si="2"/>
        <v>50</v>
      </c>
      <c r="B57" s="10" t="s">
        <v>62</v>
      </c>
      <c r="C57" s="15">
        <v>191</v>
      </c>
      <c r="D57" s="15">
        <v>720</v>
      </c>
      <c r="E57" s="7">
        <f>SUM(C57*20/100)</f>
        <v>38.200000000000003</v>
      </c>
      <c r="F57" s="7">
        <f>SUM(C57*5/100)</f>
        <v>9.5500000000000007</v>
      </c>
      <c r="G57" s="7">
        <f>D57*5%</f>
        <v>36</v>
      </c>
      <c r="H57" s="15">
        <v>35</v>
      </c>
      <c r="I57" s="15">
        <v>11</v>
      </c>
      <c r="J57" s="15">
        <v>38</v>
      </c>
      <c r="K57" s="7">
        <f t="shared" si="6"/>
        <v>-3.2000000000000028</v>
      </c>
      <c r="L57" s="7">
        <f t="shared" si="6"/>
        <v>1.4499999999999993</v>
      </c>
      <c r="M57" s="7">
        <f t="shared" si="6"/>
        <v>2</v>
      </c>
    </row>
    <row r="58" spans="1:13">
      <c r="A58" s="25">
        <f t="shared" si="2"/>
        <v>51</v>
      </c>
      <c r="B58" s="8" t="s">
        <v>63</v>
      </c>
      <c r="C58" s="16">
        <v>15</v>
      </c>
      <c r="D58" s="15">
        <v>32</v>
      </c>
      <c r="E58" s="7">
        <f t="shared" ref="E58" si="8">SUM(C58*20/100)</f>
        <v>3</v>
      </c>
      <c r="F58" s="7">
        <f t="shared" ref="F58" si="9">SUM(C58*5/100)</f>
        <v>0.75</v>
      </c>
      <c r="G58" s="7">
        <f t="shared" ref="G58" si="10">D58*5%</f>
        <v>1.6</v>
      </c>
      <c r="H58" s="7">
        <v>2</v>
      </c>
      <c r="I58" s="15">
        <v>2</v>
      </c>
      <c r="J58" s="15">
        <v>2</v>
      </c>
      <c r="K58" s="7">
        <f t="shared" si="6"/>
        <v>-1</v>
      </c>
      <c r="L58" s="7">
        <f t="shared" si="6"/>
        <v>1.25</v>
      </c>
      <c r="M58" s="7">
        <f t="shared" si="6"/>
        <v>0.39999999999999991</v>
      </c>
    </row>
    <row r="59" spans="1:13">
      <c r="A59" s="25">
        <f t="shared" si="2"/>
        <v>52</v>
      </c>
      <c r="B59" s="10" t="s">
        <v>64</v>
      </c>
      <c r="C59" s="21">
        <v>1408</v>
      </c>
      <c r="D59" s="19">
        <v>893</v>
      </c>
      <c r="E59" s="5">
        <f>SUM(C59*5/100)</f>
        <v>70.400000000000006</v>
      </c>
      <c r="F59" s="5">
        <f>SUM(C59*1/100)</f>
        <v>14.08</v>
      </c>
      <c r="G59" s="5">
        <f>D59*1%</f>
        <v>8.93</v>
      </c>
      <c r="H59" s="12">
        <v>73</v>
      </c>
      <c r="I59" s="12">
        <v>17.5</v>
      </c>
      <c r="J59" s="12">
        <v>19</v>
      </c>
      <c r="K59" s="7">
        <f t="shared" si="6"/>
        <v>2.5999999999999943</v>
      </c>
      <c r="L59" s="7">
        <f t="shared" si="6"/>
        <v>3.42</v>
      </c>
      <c r="M59" s="7">
        <f t="shared" si="6"/>
        <v>10.07</v>
      </c>
    </row>
    <row r="60" spans="1:13">
      <c r="A60" s="25">
        <f t="shared" si="2"/>
        <v>53</v>
      </c>
      <c r="B60" s="8" t="s">
        <v>65</v>
      </c>
      <c r="C60" s="15"/>
      <c r="D60" s="15"/>
      <c r="E60" s="7">
        <f>SUM(C60*20/100)</f>
        <v>0</v>
      </c>
      <c r="F60" s="7">
        <f>SUM(C60*5/100)</f>
        <v>0</v>
      </c>
      <c r="G60" s="7">
        <f>D60*5%</f>
        <v>0</v>
      </c>
      <c r="H60" s="15"/>
      <c r="I60" s="15"/>
      <c r="J60" s="15"/>
      <c r="K60" s="7">
        <f t="shared" ref="K60:M62" si="11">H60-E60</f>
        <v>0</v>
      </c>
      <c r="L60" s="7">
        <f t="shared" si="11"/>
        <v>0</v>
      </c>
      <c r="M60" s="7">
        <f t="shared" si="11"/>
        <v>0</v>
      </c>
    </row>
    <row r="61" spans="1:13">
      <c r="A61" s="25">
        <f t="shared" si="2"/>
        <v>54</v>
      </c>
      <c r="B61" s="8" t="s">
        <v>66</v>
      </c>
      <c r="C61" s="15">
        <v>514</v>
      </c>
      <c r="D61" s="15">
        <v>1064</v>
      </c>
      <c r="E61" s="7">
        <f t="shared" ref="E61" si="12">SUM(C61*20/100)</f>
        <v>102.8</v>
      </c>
      <c r="F61" s="7">
        <f t="shared" ref="F61:G62" si="13">SUM(C61*5/100)</f>
        <v>25.7</v>
      </c>
      <c r="G61" s="7">
        <f t="shared" ref="G61" si="14">D61*5%</f>
        <v>53.2</v>
      </c>
      <c r="H61" s="15">
        <v>119</v>
      </c>
      <c r="I61" s="15">
        <v>27</v>
      </c>
      <c r="J61" s="15">
        <v>62</v>
      </c>
      <c r="K61" s="7">
        <f t="shared" si="11"/>
        <v>16.200000000000003</v>
      </c>
      <c r="L61" s="7">
        <f t="shared" si="11"/>
        <v>1.3000000000000007</v>
      </c>
      <c r="M61" s="7">
        <f t="shared" si="11"/>
        <v>8.7999999999999972</v>
      </c>
    </row>
    <row r="62" spans="1:13">
      <c r="A62" s="25">
        <f t="shared" si="2"/>
        <v>55</v>
      </c>
      <c r="B62" s="26" t="s">
        <v>67</v>
      </c>
      <c r="C62" s="14">
        <v>642</v>
      </c>
      <c r="D62" s="15">
        <v>612.5</v>
      </c>
      <c r="E62" s="7">
        <f>SUM(C62*20/100)</f>
        <v>128.4</v>
      </c>
      <c r="F62" s="7">
        <f t="shared" si="13"/>
        <v>32.1</v>
      </c>
      <c r="G62" s="7">
        <f t="shared" si="13"/>
        <v>30.625</v>
      </c>
      <c r="H62" s="26">
        <v>65.599999999999994</v>
      </c>
      <c r="I62" s="7">
        <v>33</v>
      </c>
      <c r="J62" s="7">
        <v>30</v>
      </c>
      <c r="K62" s="7">
        <f t="shared" si="11"/>
        <v>-62.800000000000011</v>
      </c>
      <c r="L62" s="7">
        <f t="shared" si="11"/>
        <v>0.89999999999999858</v>
      </c>
      <c r="M62" s="7">
        <f t="shared" si="11"/>
        <v>-0.625</v>
      </c>
    </row>
    <row r="68" ht="12.75" customHeight="1"/>
  </sheetData>
  <mergeCells count="17">
    <mergeCell ref="K6:K7"/>
    <mergeCell ref="A2:M2"/>
    <mergeCell ref="A3:A7"/>
    <mergeCell ref="B3:B7"/>
    <mergeCell ref="C3:C7"/>
    <mergeCell ref="D3:D7"/>
    <mergeCell ref="E3:G5"/>
    <mergeCell ref="H3:J5"/>
    <mergeCell ref="K3:M5"/>
    <mergeCell ref="E6:E7"/>
    <mergeCell ref="L6:L7"/>
    <mergeCell ref="M6:M7"/>
    <mergeCell ref="F6:F7"/>
    <mergeCell ref="G6:G7"/>
    <mergeCell ref="H6:H7"/>
    <mergeCell ref="I6:I7"/>
    <mergeCell ref="J6:J7"/>
  </mergeCells>
  <pageMargins left="0.28000000000000003" right="0.2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MFIR-2010-11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ITLab-IV</cp:lastModifiedBy>
  <cp:lastPrinted>2013-05-18T11:30:15Z</cp:lastPrinted>
  <dcterms:created xsi:type="dcterms:W3CDTF">2011-03-29T10:48:54Z</dcterms:created>
  <dcterms:modified xsi:type="dcterms:W3CDTF">2014-03-12T06:15:17Z</dcterms:modified>
</cp:coreProperties>
</file>